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20490" windowHeight="7590" tabRatio="967"/>
  </bookViews>
  <sheets>
    <sheet name="NỘI DUNG" sheetId="2" r:id="rId1"/>
    <sheet name="PL1 Tai lieu" sheetId="6" r:id="rId2"/>
    <sheet name="PL2.Lương GV" sheetId="5" r:id="rId3"/>
    <sheet name="PL3. Ngoai ngữ" sheetId="9" r:id="rId4"/>
    <sheet name="PL4.Vật tư" sheetId="10" r:id="rId5"/>
    <sheet name="PL5.Điện nước" sheetId="11" r:id="rId6"/>
    <sheet name="PL6- Sua chua TS" sheetId="12" r:id="rId7"/>
    <sheet name="PL7.Quản lý" sheetId="13" r:id="rId8"/>
    <sheet name="PL8.Học bổng" sheetId="14" r:id="rId9"/>
  </sheets>
  <externalReferences>
    <externalReference r:id="rId10"/>
  </externalReferences>
  <definedNames>
    <definedName name="_xlnm._FilterDatabase" localSheetId="4" hidden="1">'PL4.Vật tư'!$A$5:$V$260</definedName>
    <definedName name="_xlnm._FilterDatabase" localSheetId="5" hidden="1">'PL5.Điện nước'!$A$7:$M$7</definedName>
    <definedName name="_xlnm._FilterDatabase" localSheetId="6" hidden="1">'PL6- Sua chua TS'!$A$4:$I$4</definedName>
    <definedName name="_xlnm.Print_Area" localSheetId="4">'PL4.Vật tư'!$A$1:$G$260</definedName>
    <definedName name="_xlnm.Print_Area" localSheetId="5">'PL5.Điện nước'!$A$1:$J$65</definedName>
    <definedName name="_xlnm.Print_Area" localSheetId="6">'PL6- Sua chua TS'!$A$1:$G$19</definedName>
    <definedName name="_xlnm.Print_Titles" localSheetId="1">'PL1 Tai lieu'!$4:$4</definedName>
    <definedName name="_xlnm.Print_Titles" localSheetId="4">'PL4.Vật tư'!$4:$5</definedName>
    <definedName name="_xlnm.Print_Titles" localSheetId="5">'PL5.Điện nước'!$4:$5</definedName>
    <definedName name="_xlnm.Print_Titles" localSheetId="6">'PL6- Sua chua TS'!$4:$4</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5" i="2" l="1"/>
  <c r="C21" i="2"/>
  <c r="F22" i="13" l="1"/>
  <c r="F21" i="13"/>
  <c r="I53" i="11"/>
  <c r="I52" i="11"/>
  <c r="I51" i="11"/>
  <c r="I50" i="11"/>
  <c r="I49" i="11"/>
  <c r="I48" i="11"/>
  <c r="I46" i="11"/>
  <c r="I45" i="11"/>
  <c r="I44" i="11"/>
  <c r="I43" i="11"/>
  <c r="I42" i="11"/>
  <c r="I41" i="11"/>
  <c r="I40" i="11"/>
  <c r="I39" i="11"/>
  <c r="I38" i="11"/>
  <c r="I36" i="11"/>
  <c r="I35" i="11"/>
  <c r="I34" i="11"/>
  <c r="I33" i="11"/>
  <c r="I32" i="11"/>
  <c r="I31" i="11"/>
  <c r="I30" i="11"/>
  <c r="I28" i="11"/>
  <c r="I27" i="11"/>
  <c r="I26" i="11"/>
  <c r="I25" i="11"/>
  <c r="I24" i="11"/>
  <c r="I23" i="11"/>
  <c r="I22" i="11"/>
  <c r="I21" i="11"/>
  <c r="I13" i="11"/>
  <c r="I12" i="11"/>
  <c r="I11" i="11"/>
  <c r="I10" i="11"/>
  <c r="I9" i="11"/>
  <c r="I8" i="11"/>
  <c r="G53" i="11"/>
  <c r="G52" i="11"/>
  <c r="G51" i="11"/>
  <c r="G50" i="11"/>
  <c r="G49" i="11"/>
  <c r="G48" i="11"/>
  <c r="G46" i="11"/>
  <c r="G45" i="11"/>
  <c r="G44" i="11"/>
  <c r="G43" i="11"/>
  <c r="G42" i="11"/>
  <c r="G41" i="11"/>
  <c r="G40" i="11"/>
  <c r="G39" i="11"/>
  <c r="G38" i="11"/>
  <c r="G36" i="11"/>
  <c r="G35" i="11"/>
  <c r="G34" i="11"/>
  <c r="G33" i="11"/>
  <c r="G32" i="11"/>
  <c r="G31" i="11"/>
  <c r="G30" i="11"/>
  <c r="G28" i="11"/>
  <c r="G27" i="11"/>
  <c r="G26" i="11"/>
  <c r="G25" i="11"/>
  <c r="G24" i="11"/>
  <c r="G23" i="11"/>
  <c r="G22" i="11"/>
  <c r="G21" i="11"/>
  <c r="G19" i="11"/>
  <c r="G18" i="11"/>
  <c r="G17" i="11"/>
  <c r="G16" i="11"/>
  <c r="G15" i="11"/>
  <c r="G9" i="11"/>
  <c r="G10" i="11"/>
  <c r="G11" i="11"/>
  <c r="G12" i="11"/>
  <c r="G13" i="11"/>
  <c r="G8" i="11"/>
  <c r="F245" i="10"/>
  <c r="H245" i="10"/>
  <c r="N245" i="10"/>
  <c r="F246" i="10"/>
  <c r="H246" i="10"/>
  <c r="N246" i="10"/>
  <c r="F237" i="10"/>
  <c r="H237" i="10"/>
  <c r="N237" i="10"/>
  <c r="F234" i="10"/>
  <c r="H234" i="10"/>
  <c r="N234" i="10"/>
  <c r="F232" i="10"/>
  <c r="H232" i="10"/>
  <c r="N232" i="10"/>
  <c r="F226" i="10"/>
  <c r="H226" i="10"/>
  <c r="N226" i="10"/>
  <c r="F224" i="10"/>
  <c r="H224" i="10"/>
  <c r="N224" i="10"/>
  <c r="F195" i="10"/>
  <c r="H195" i="10"/>
  <c r="N195" i="10"/>
  <c r="F183" i="10"/>
  <c r="H183" i="10"/>
  <c r="N183" i="10"/>
  <c r="F180" i="10"/>
  <c r="H180" i="10"/>
  <c r="N180" i="10"/>
  <c r="F171" i="10"/>
  <c r="H171" i="10"/>
  <c r="N171" i="10"/>
  <c r="F14" i="10"/>
  <c r="A19" i="12"/>
  <c r="B260" i="10"/>
  <c r="D260" i="10"/>
  <c r="C260" i="10"/>
  <c r="F260" i="10"/>
  <c r="E260" i="10"/>
  <c r="G260" i="10"/>
  <c r="D25" i="2" l="1"/>
  <c r="D21" i="2"/>
  <c r="E7" i="14"/>
  <c r="E6" i="14"/>
  <c r="E5" i="14"/>
  <c r="F19" i="13"/>
  <c r="F18" i="13"/>
  <c r="F17" i="13"/>
  <c r="F16" i="13"/>
  <c r="F15" i="13"/>
  <c r="F14" i="13"/>
  <c r="F13" i="13"/>
  <c r="F11" i="13"/>
  <c r="F9" i="13"/>
  <c r="F8" i="13"/>
  <c r="F7" i="13"/>
  <c r="F6" i="13"/>
  <c r="F17" i="12"/>
  <c r="F16" i="12"/>
  <c r="F15" i="12"/>
  <c r="F14" i="12"/>
  <c r="F13" i="12"/>
  <c r="F12" i="12"/>
  <c r="E11" i="12"/>
  <c r="F11" i="12" s="1"/>
  <c r="F10" i="12"/>
  <c r="F9" i="12"/>
  <c r="F8" i="12"/>
  <c r="F7" i="12"/>
  <c r="F6" i="12"/>
  <c r="F5" i="12"/>
  <c r="I61" i="11"/>
  <c r="I60" i="11"/>
  <c r="I59" i="11"/>
  <c r="I58" i="11"/>
  <c r="I57" i="11"/>
  <c r="I19" i="11"/>
  <c r="I18" i="11"/>
  <c r="I17" i="11"/>
  <c r="I16" i="11"/>
  <c r="I15" i="11"/>
  <c r="N258" i="10"/>
  <c r="H258" i="10"/>
  <c r="F258" i="10"/>
  <c r="N257" i="10"/>
  <c r="H257" i="10"/>
  <c r="F257" i="10"/>
  <c r="N256" i="10"/>
  <c r="H256" i="10"/>
  <c r="F256" i="10"/>
  <c r="N255" i="10"/>
  <c r="H255" i="10"/>
  <c r="F255" i="10"/>
  <c r="N254" i="10"/>
  <c r="H254" i="10"/>
  <c r="F254" i="10"/>
  <c r="N253" i="10"/>
  <c r="H253" i="10"/>
  <c r="F253" i="10"/>
  <c r="N252" i="10"/>
  <c r="H252" i="10"/>
  <c r="F252" i="10"/>
  <c r="N251" i="10"/>
  <c r="H251" i="10"/>
  <c r="F251" i="10"/>
  <c r="N250" i="10"/>
  <c r="H250" i="10"/>
  <c r="F250" i="10"/>
  <c r="N249" i="10"/>
  <c r="H249" i="10"/>
  <c r="F249" i="10"/>
  <c r="N248" i="10"/>
  <c r="H248" i="10"/>
  <c r="F248" i="10"/>
  <c r="N247" i="10"/>
  <c r="H247" i="10"/>
  <c r="F247" i="10"/>
  <c r="N244" i="10"/>
  <c r="H244" i="10"/>
  <c r="F244" i="10"/>
  <c r="N243" i="10"/>
  <c r="H243" i="10"/>
  <c r="F243" i="10"/>
  <c r="N242" i="10"/>
  <c r="H242" i="10"/>
  <c r="F242" i="10"/>
  <c r="N241" i="10"/>
  <c r="H241" i="10"/>
  <c r="F241" i="10"/>
  <c r="N240" i="10"/>
  <c r="H240" i="10"/>
  <c r="F240" i="10"/>
  <c r="N239" i="10"/>
  <c r="H239" i="10"/>
  <c r="F239" i="10"/>
  <c r="N238" i="10"/>
  <c r="H238" i="10"/>
  <c r="F238" i="10"/>
  <c r="N236" i="10"/>
  <c r="H236" i="10"/>
  <c r="F236" i="10"/>
  <c r="N235" i="10"/>
  <c r="H235" i="10"/>
  <c r="F235" i="10"/>
  <c r="N233" i="10"/>
  <c r="H233" i="10"/>
  <c r="F233" i="10"/>
  <c r="N231" i="10"/>
  <c r="H231" i="10"/>
  <c r="F231" i="10"/>
  <c r="N230" i="10"/>
  <c r="H230" i="10"/>
  <c r="F230" i="10"/>
  <c r="N229" i="10"/>
  <c r="H229" i="10"/>
  <c r="F229" i="10"/>
  <c r="N228" i="10"/>
  <c r="H228" i="10"/>
  <c r="F228" i="10"/>
  <c r="N227" i="10"/>
  <c r="H227" i="10"/>
  <c r="F227" i="10"/>
  <c r="N225" i="10"/>
  <c r="H225" i="10"/>
  <c r="F225" i="10"/>
  <c r="N223" i="10"/>
  <c r="H223" i="10"/>
  <c r="F223" i="10"/>
  <c r="N222" i="10"/>
  <c r="H222" i="10"/>
  <c r="F222" i="10"/>
  <c r="N221" i="10"/>
  <c r="H221" i="10"/>
  <c r="F221" i="10"/>
  <c r="N220" i="10"/>
  <c r="H220" i="10"/>
  <c r="F220" i="10"/>
  <c r="N219" i="10"/>
  <c r="H219" i="10"/>
  <c r="F219" i="10"/>
  <c r="N218" i="10"/>
  <c r="H218" i="10"/>
  <c r="F218" i="10"/>
  <c r="N217" i="10"/>
  <c r="H217" i="10"/>
  <c r="F217" i="10"/>
  <c r="N216" i="10"/>
  <c r="H216" i="10"/>
  <c r="F216" i="10"/>
  <c r="N215" i="10"/>
  <c r="H215" i="10"/>
  <c r="F215" i="10"/>
  <c r="N214" i="10"/>
  <c r="H214" i="10"/>
  <c r="F214" i="10"/>
  <c r="N213" i="10"/>
  <c r="H213" i="10"/>
  <c r="F213" i="10"/>
  <c r="N212" i="10"/>
  <c r="H212" i="10"/>
  <c r="F212" i="10"/>
  <c r="N211" i="10"/>
  <c r="H211" i="10"/>
  <c r="F211" i="10"/>
  <c r="N210" i="10"/>
  <c r="H210" i="10"/>
  <c r="F210" i="10"/>
  <c r="N209" i="10"/>
  <c r="H209" i="10"/>
  <c r="F209" i="10"/>
  <c r="N208" i="10"/>
  <c r="H208" i="10"/>
  <c r="F208" i="10"/>
  <c r="N207" i="10"/>
  <c r="H207" i="10"/>
  <c r="F207" i="10"/>
  <c r="N206" i="10"/>
  <c r="H206" i="10"/>
  <c r="F206" i="10"/>
  <c r="N205" i="10"/>
  <c r="H205" i="10"/>
  <c r="F205" i="10"/>
  <c r="N204" i="10"/>
  <c r="H204" i="10"/>
  <c r="F204" i="10"/>
  <c r="N203" i="10"/>
  <c r="H203" i="10"/>
  <c r="F203" i="10"/>
  <c r="N202" i="10"/>
  <c r="H202" i="10"/>
  <c r="F202" i="10"/>
  <c r="N201" i="10"/>
  <c r="H201" i="10"/>
  <c r="F201" i="10"/>
  <c r="N200" i="10"/>
  <c r="H200" i="10"/>
  <c r="F200" i="10"/>
  <c r="N199" i="10"/>
  <c r="H199" i="10"/>
  <c r="F199" i="10"/>
  <c r="N198" i="10"/>
  <c r="H198" i="10"/>
  <c r="F198" i="10"/>
  <c r="N197" i="10"/>
  <c r="H197" i="10"/>
  <c r="F197" i="10"/>
  <c r="N196" i="10"/>
  <c r="H196" i="10"/>
  <c r="F196" i="10"/>
  <c r="N194" i="10"/>
  <c r="H194" i="10"/>
  <c r="N193" i="10"/>
  <c r="H193" i="10"/>
  <c r="F193" i="10"/>
  <c r="N192" i="10"/>
  <c r="H192" i="10"/>
  <c r="F192" i="10"/>
  <c r="N191" i="10"/>
  <c r="H191" i="10"/>
  <c r="F191" i="10"/>
  <c r="N190" i="10"/>
  <c r="H190" i="10"/>
  <c r="F190" i="10"/>
  <c r="N189" i="10"/>
  <c r="H189" i="10"/>
  <c r="F189" i="10"/>
  <c r="N188" i="10"/>
  <c r="H188" i="10"/>
  <c r="F188" i="10"/>
  <c r="N187" i="10"/>
  <c r="H187" i="10"/>
  <c r="F187" i="10"/>
  <c r="N186" i="10"/>
  <c r="H186" i="10"/>
  <c r="F186" i="10"/>
  <c r="N185" i="10"/>
  <c r="H185" i="10"/>
  <c r="F185" i="10"/>
  <c r="N184" i="10"/>
  <c r="H184" i="10"/>
  <c r="F184" i="10"/>
  <c r="N182" i="10"/>
  <c r="H182" i="10"/>
  <c r="F182" i="10"/>
  <c r="N181" i="10"/>
  <c r="H181" i="10"/>
  <c r="F181" i="10"/>
  <c r="N179" i="10"/>
  <c r="H179" i="10"/>
  <c r="F179" i="10"/>
  <c r="N178" i="10"/>
  <c r="H178" i="10"/>
  <c r="F178" i="10"/>
  <c r="N177" i="10"/>
  <c r="H177" i="10"/>
  <c r="F177" i="10"/>
  <c r="N176" i="10"/>
  <c r="H176" i="10"/>
  <c r="F176" i="10"/>
  <c r="N175" i="10"/>
  <c r="H175" i="10"/>
  <c r="F175" i="10"/>
  <c r="N174" i="10"/>
  <c r="H174" i="10"/>
  <c r="F174" i="10"/>
  <c r="N173" i="10"/>
  <c r="H173" i="10"/>
  <c r="F173" i="10"/>
  <c r="N172" i="10"/>
  <c r="H172" i="10"/>
  <c r="F172" i="10"/>
  <c r="N170" i="10"/>
  <c r="H170" i="10"/>
  <c r="F170" i="10"/>
  <c r="N169" i="10"/>
  <c r="H169" i="10"/>
  <c r="F169" i="10"/>
  <c r="N168" i="10"/>
  <c r="H168" i="10"/>
  <c r="F168" i="10"/>
  <c r="N167" i="10"/>
  <c r="H167" i="10"/>
  <c r="F167" i="10"/>
  <c r="N166" i="10"/>
  <c r="H166" i="10"/>
  <c r="N165" i="10"/>
  <c r="H165" i="10"/>
  <c r="F165" i="10"/>
  <c r="N164" i="10"/>
  <c r="H164" i="10"/>
  <c r="F164" i="10"/>
  <c r="N163" i="10"/>
  <c r="H163" i="10"/>
  <c r="F163" i="10"/>
  <c r="N162" i="10"/>
  <c r="H162" i="10"/>
  <c r="F162" i="10"/>
  <c r="N161" i="10"/>
  <c r="H161" i="10"/>
  <c r="F161" i="10"/>
  <c r="N160" i="10"/>
  <c r="H160" i="10"/>
  <c r="F160" i="10"/>
  <c r="N159" i="10"/>
  <c r="H159" i="10"/>
  <c r="F159" i="10"/>
  <c r="N158" i="10"/>
  <c r="H158" i="10"/>
  <c r="F158" i="10"/>
  <c r="N157" i="10"/>
  <c r="H157" i="10"/>
  <c r="F157" i="10"/>
  <c r="N156" i="10"/>
  <c r="H156" i="10"/>
  <c r="F156" i="10"/>
  <c r="N155" i="10"/>
  <c r="H155" i="10"/>
  <c r="F155" i="10"/>
  <c r="N154" i="10"/>
  <c r="H154" i="10"/>
  <c r="F154" i="10"/>
  <c r="N153" i="10"/>
  <c r="H153" i="10"/>
  <c r="F153" i="10"/>
  <c r="N152" i="10"/>
  <c r="H152" i="10"/>
  <c r="F152" i="10"/>
  <c r="N151" i="10"/>
  <c r="H151" i="10"/>
  <c r="F151" i="10"/>
  <c r="N150" i="10"/>
  <c r="H150" i="10"/>
  <c r="F150" i="10"/>
  <c r="N149" i="10"/>
  <c r="H149" i="10"/>
  <c r="F149" i="10"/>
  <c r="N148" i="10"/>
  <c r="H148" i="10"/>
  <c r="F148" i="10"/>
  <c r="N147" i="10"/>
  <c r="H147" i="10"/>
  <c r="F147" i="10"/>
  <c r="N146" i="10"/>
  <c r="H146" i="10"/>
  <c r="F146" i="10"/>
  <c r="N145" i="10"/>
  <c r="H145" i="10"/>
  <c r="F145" i="10"/>
  <c r="N144" i="10"/>
  <c r="H144" i="10"/>
  <c r="F144" i="10"/>
  <c r="N143" i="10"/>
  <c r="H143" i="10"/>
  <c r="F143" i="10"/>
  <c r="N142" i="10"/>
  <c r="H142" i="10"/>
  <c r="F142" i="10"/>
  <c r="N141" i="10"/>
  <c r="H141" i="10"/>
  <c r="F141" i="10"/>
  <c r="N140" i="10"/>
  <c r="H140" i="10"/>
  <c r="F140" i="10"/>
  <c r="N139" i="10"/>
  <c r="H139" i="10"/>
  <c r="F139" i="10"/>
  <c r="N138" i="10"/>
  <c r="H138" i="10"/>
  <c r="F138" i="10"/>
  <c r="N137" i="10"/>
  <c r="H137" i="10"/>
  <c r="F137" i="10"/>
  <c r="N136" i="10"/>
  <c r="H136" i="10"/>
  <c r="F136" i="10"/>
  <c r="N135" i="10"/>
  <c r="H135" i="10"/>
  <c r="F135" i="10"/>
  <c r="N134" i="10"/>
  <c r="H134" i="10"/>
  <c r="F134" i="10"/>
  <c r="N133" i="10"/>
  <c r="H133" i="10"/>
  <c r="F133" i="10"/>
  <c r="N132" i="10"/>
  <c r="H132" i="10"/>
  <c r="F132" i="10"/>
  <c r="N131" i="10"/>
  <c r="H131" i="10"/>
  <c r="F131" i="10"/>
  <c r="N130" i="10"/>
  <c r="H130" i="10"/>
  <c r="F130" i="10"/>
  <c r="N129" i="10"/>
  <c r="H129" i="10"/>
  <c r="F129" i="10"/>
  <c r="N128" i="10"/>
  <c r="H128" i="10"/>
  <c r="F128" i="10"/>
  <c r="N127" i="10"/>
  <c r="H127" i="10"/>
  <c r="F127" i="10"/>
  <c r="N126" i="10"/>
  <c r="H126" i="10"/>
  <c r="F126" i="10"/>
  <c r="N125" i="10"/>
  <c r="F125" i="10"/>
  <c r="N124" i="10"/>
  <c r="F124" i="10"/>
  <c r="N123" i="10"/>
  <c r="N122" i="10"/>
  <c r="F122" i="10"/>
  <c r="N121" i="10"/>
  <c r="F121" i="10"/>
  <c r="N120" i="10"/>
  <c r="F120" i="10"/>
  <c r="N119" i="10"/>
  <c r="N118" i="10"/>
  <c r="F118" i="10"/>
  <c r="N117" i="10"/>
  <c r="F117" i="10"/>
  <c r="N116" i="10"/>
  <c r="F116" i="10"/>
  <c r="N115" i="10"/>
  <c r="F115" i="10"/>
  <c r="N114" i="10"/>
  <c r="N113" i="10"/>
  <c r="F113" i="10"/>
  <c r="N112" i="10"/>
  <c r="F112" i="10"/>
  <c r="N111" i="10"/>
  <c r="F111" i="10"/>
  <c r="N110" i="10"/>
  <c r="N109" i="10"/>
  <c r="N108" i="10"/>
  <c r="F108" i="10"/>
  <c r="N107" i="10"/>
  <c r="F107" i="10"/>
  <c r="N106" i="10"/>
  <c r="F106" i="10"/>
  <c r="N105" i="10"/>
  <c r="N104" i="10"/>
  <c r="F104" i="10"/>
  <c r="N103" i="10"/>
  <c r="F103" i="10"/>
  <c r="N102" i="10"/>
  <c r="N101" i="10"/>
  <c r="F101" i="10"/>
  <c r="N100" i="10"/>
  <c r="F100" i="10"/>
  <c r="N99" i="10"/>
  <c r="F99" i="10"/>
  <c r="N98" i="10"/>
  <c r="N97" i="10"/>
  <c r="F97" i="10"/>
  <c r="N96" i="10"/>
  <c r="F96" i="10"/>
  <c r="N95" i="10"/>
  <c r="N94" i="10"/>
  <c r="F94" i="10"/>
  <c r="N93" i="10"/>
  <c r="N92" i="10"/>
  <c r="F92" i="10"/>
  <c r="N91" i="10"/>
  <c r="F91" i="10"/>
  <c r="N90" i="10"/>
  <c r="F90" i="10"/>
  <c r="N89" i="10"/>
  <c r="N88" i="10"/>
  <c r="N87" i="10"/>
  <c r="F87" i="10"/>
  <c r="N86" i="10"/>
  <c r="F86" i="10"/>
  <c r="N85" i="10"/>
  <c r="F85" i="10"/>
  <c r="N84" i="10"/>
  <c r="F84" i="10"/>
  <c r="N83" i="10"/>
  <c r="F83" i="10"/>
  <c r="N82" i="10"/>
  <c r="N81" i="10"/>
  <c r="F81" i="10"/>
  <c r="N80" i="10"/>
  <c r="F80" i="10"/>
  <c r="N79" i="10"/>
  <c r="F79" i="10"/>
  <c r="N78" i="10"/>
  <c r="N77" i="10"/>
  <c r="N76" i="10"/>
  <c r="F76" i="10"/>
  <c r="N75" i="10"/>
  <c r="F75" i="10"/>
  <c r="N74" i="10"/>
  <c r="N73" i="10"/>
  <c r="F73" i="10"/>
  <c r="N72" i="10"/>
  <c r="N71" i="10"/>
  <c r="N70" i="10"/>
  <c r="F70" i="10"/>
  <c r="N69" i="10"/>
  <c r="F69" i="10"/>
  <c r="N68" i="10"/>
  <c r="N67" i="10"/>
  <c r="N66" i="10"/>
  <c r="F66" i="10"/>
  <c r="N65" i="10"/>
  <c r="N64" i="10"/>
  <c r="F64" i="10"/>
  <c r="N63" i="10"/>
  <c r="N62" i="10"/>
  <c r="F62" i="10"/>
  <c r="N61" i="10"/>
  <c r="N60" i="10"/>
  <c r="F60" i="10"/>
  <c r="N59" i="10"/>
  <c r="N58" i="10"/>
  <c r="N57" i="10"/>
  <c r="F57" i="10"/>
  <c r="N56" i="10"/>
  <c r="N55" i="10"/>
  <c r="N54" i="10"/>
  <c r="N53" i="10"/>
  <c r="N52" i="10"/>
  <c r="N51" i="10"/>
  <c r="N50" i="10"/>
  <c r="F50" i="10"/>
  <c r="N49" i="10"/>
  <c r="F49" i="10"/>
  <c r="N48" i="10"/>
  <c r="N47" i="10"/>
  <c r="F47" i="10"/>
  <c r="N46" i="10"/>
  <c r="N45" i="10"/>
  <c r="F45" i="10"/>
  <c r="N44" i="10"/>
  <c r="N43" i="10"/>
  <c r="F43" i="10"/>
  <c r="N42" i="10"/>
  <c r="F42" i="10"/>
  <c r="N41" i="10"/>
  <c r="F41" i="10"/>
  <c r="N40" i="10"/>
  <c r="N39" i="10"/>
  <c r="N38" i="10"/>
  <c r="F38" i="10"/>
  <c r="N37" i="10"/>
  <c r="F37" i="10"/>
  <c r="N36" i="10"/>
  <c r="N35" i="10"/>
  <c r="N34" i="10"/>
  <c r="F34" i="10"/>
  <c r="N33" i="10"/>
  <c r="N32" i="10"/>
  <c r="N31" i="10"/>
  <c r="F31" i="10"/>
  <c r="N30" i="10"/>
  <c r="N29" i="10"/>
  <c r="N28" i="10"/>
  <c r="F28" i="10"/>
  <c r="N27" i="10"/>
  <c r="N26" i="10"/>
  <c r="N25" i="10"/>
  <c r="F25" i="10"/>
  <c r="N24" i="10"/>
  <c r="F24" i="10"/>
  <c r="N23" i="10"/>
  <c r="N22" i="10"/>
  <c r="N21" i="10"/>
  <c r="N20" i="10"/>
  <c r="N19" i="10"/>
  <c r="F19" i="10"/>
  <c r="N18" i="10"/>
  <c r="F18" i="10"/>
  <c r="N17" i="10"/>
  <c r="F17" i="10"/>
  <c r="N16" i="10"/>
  <c r="F16" i="10"/>
  <c r="N15" i="10"/>
  <c r="F15" i="10"/>
  <c r="N13" i="10"/>
  <c r="F13" i="10"/>
  <c r="N12" i="10"/>
  <c r="F12" i="10"/>
  <c r="N11" i="10"/>
  <c r="F11" i="10"/>
  <c r="N10" i="10"/>
  <c r="F10" i="10"/>
  <c r="N9" i="10"/>
  <c r="F9" i="10"/>
  <c r="N8" i="10"/>
  <c r="F8" i="10"/>
  <c r="N7" i="10"/>
  <c r="F7" i="10"/>
  <c r="N6" i="10"/>
  <c r="F6" i="10"/>
  <c r="F7" i="9"/>
  <c r="F6" i="9"/>
  <c r="F5" i="9"/>
  <c r="F25" i="6"/>
  <c r="F24" i="6"/>
  <c r="F23" i="6"/>
  <c r="F22" i="6"/>
  <c r="F20" i="6"/>
  <c r="F19" i="6"/>
  <c r="F18" i="6"/>
  <c r="F17" i="6"/>
  <c r="F16" i="6"/>
  <c r="F15" i="6"/>
  <c r="F14" i="6"/>
  <c r="F12" i="6"/>
  <c r="F11" i="6"/>
  <c r="F10" i="6"/>
  <c r="F9" i="6"/>
  <c r="F8" i="6"/>
  <c r="F7" i="6"/>
  <c r="E44" i="5"/>
  <c r="D44" i="5"/>
  <c r="C44" i="5"/>
  <c r="F43" i="5"/>
  <c r="H43" i="5" s="1"/>
  <c r="F42" i="5"/>
  <c r="H42" i="5" s="1"/>
  <c r="F41" i="5"/>
  <c r="H41" i="5" s="1"/>
  <c r="F40" i="5"/>
  <c r="H40" i="5" s="1"/>
  <c r="F39" i="5"/>
  <c r="H39" i="5" s="1"/>
  <c r="F38" i="5"/>
  <c r="H38" i="5" s="1"/>
  <c r="F37" i="5"/>
  <c r="H37" i="5" s="1"/>
  <c r="F36" i="5"/>
  <c r="H36" i="5" s="1"/>
  <c r="F35" i="5"/>
  <c r="H35" i="5" s="1"/>
  <c r="F34" i="5"/>
  <c r="H34" i="5" s="1"/>
  <c r="F33" i="5"/>
  <c r="H33" i="5" s="1"/>
  <c r="F32" i="5"/>
  <c r="H32" i="5" s="1"/>
  <c r="F31" i="5"/>
  <c r="H31" i="5" s="1"/>
  <c r="F30" i="5"/>
  <c r="H30" i="5" s="1"/>
  <c r="F29" i="5"/>
  <c r="H29" i="5" s="1"/>
  <c r="F28" i="5"/>
  <c r="H28" i="5" s="1"/>
  <c r="F27" i="5"/>
  <c r="H27" i="5" s="1"/>
  <c r="F26" i="5"/>
  <c r="H26" i="5" s="1"/>
  <c r="F25" i="5"/>
  <c r="H25" i="5" s="1"/>
  <c r="F24" i="5"/>
  <c r="H24" i="5" s="1"/>
  <c r="F23" i="5"/>
  <c r="H23" i="5" s="1"/>
  <c r="F22" i="5"/>
  <c r="H22" i="5" s="1"/>
  <c r="F21" i="5"/>
  <c r="H21" i="5" s="1"/>
  <c r="F20" i="5"/>
  <c r="H20" i="5" s="1"/>
  <c r="F19" i="5"/>
  <c r="H19" i="5" s="1"/>
  <c r="F18" i="5"/>
  <c r="H18" i="5" s="1"/>
  <c r="F17" i="5"/>
  <c r="H17" i="5" s="1"/>
  <c r="F16" i="5"/>
  <c r="H16" i="5" s="1"/>
  <c r="F15" i="5"/>
  <c r="H15" i="5" s="1"/>
  <c r="F14" i="5"/>
  <c r="H14" i="5" s="1"/>
  <c r="F13" i="5"/>
  <c r="H13" i="5" s="1"/>
  <c r="F12" i="5"/>
  <c r="H12" i="5" s="1"/>
  <c r="F11" i="5"/>
  <c r="H11" i="5" s="1"/>
  <c r="F10" i="5"/>
  <c r="H10" i="5" s="1"/>
  <c r="F9" i="5"/>
  <c r="B10" i="9"/>
  <c r="B45" i="5"/>
  <c r="F259" i="10" l="1"/>
  <c r="C23" i="2" s="1"/>
  <c r="D23" i="2" s="1"/>
  <c r="F21" i="6"/>
  <c r="F13" i="6"/>
  <c r="F18" i="12"/>
  <c r="F23" i="13"/>
  <c r="C26" i="2" s="1"/>
  <c r="I62" i="11"/>
  <c r="E8" i="14"/>
  <c r="C27" i="2" s="1"/>
  <c r="D27" i="2" s="1"/>
  <c r="F44" i="5"/>
  <c r="F8" i="9"/>
  <c r="C22" i="2" s="1"/>
  <c r="D22" i="2" s="1"/>
  <c r="F6" i="6"/>
  <c r="I54" i="11"/>
  <c r="H9" i="5"/>
  <c r="H44" i="5" s="1"/>
  <c r="C10" i="2"/>
  <c r="E9" i="2"/>
  <c r="E11" i="2" s="1"/>
  <c r="A260" i="10"/>
  <c r="F26" i="6" l="1"/>
  <c r="I63" i="11"/>
  <c r="C24" i="2" s="1"/>
  <c r="D24" i="2" s="1"/>
  <c r="B27" i="6"/>
  <c r="C20" i="2" l="1"/>
  <c r="D20" i="2" s="1"/>
  <c r="D26" i="2"/>
  <c r="C28" i="2" l="1"/>
  <c r="D28" i="2"/>
</calcChain>
</file>

<file path=xl/sharedStrings.xml><?xml version="1.0" encoding="utf-8"?>
<sst xmlns="http://schemas.openxmlformats.org/spreadsheetml/2006/main" count="1494" uniqueCount="691">
  <si>
    <t>STT</t>
  </si>
  <si>
    <t>A</t>
  </si>
  <si>
    <t xml:space="preserve">TRƯỜNG CAO ĐẢNG LÝ TỰ TRỌNG </t>
  </si>
  <si>
    <t>THÀNH PHỐ HỒ CHÍ MINH</t>
  </si>
  <si>
    <t>PHÒNG KẾ HOẠCH - TÀI CHÍNH</t>
  </si>
  <si>
    <t>CỘNG HÒA XÃ HỘI CHỦ NGHĨA VIỆT NAM</t>
  </si>
  <si>
    <t>Độc lập- Tự do- Hạnh phúc</t>
  </si>
  <si>
    <t>(CHƯƠNG TRÌNH LIÊN KẾT ĐÀO TẠO VỚI VINFAST)</t>
  </si>
  <si>
    <t>Thực hành Hàn cơ bản</t>
  </si>
  <si>
    <t>SỐ TÍN CHỈ</t>
  </si>
  <si>
    <t>SỐ TIẾT THỰC HÀNH</t>
  </si>
  <si>
    <t>GHI CHÚ</t>
  </si>
  <si>
    <t>SỐ TIẾT LÝ THUYẾT</t>
  </si>
  <si>
    <t>Thực hành Nguội cơ bản</t>
  </si>
  <si>
    <t>Đồ án học phần 1</t>
  </si>
  <si>
    <t>Đồ án học phần 2</t>
  </si>
  <si>
    <t>Dung sai - Kỹ thuật đo</t>
  </si>
  <si>
    <t>Kỹ thuật điện - điện tử</t>
  </si>
  <si>
    <t>Thực hành Kỹ thuật lái xe</t>
  </si>
  <si>
    <t>Cơ lý thuyết</t>
  </si>
  <si>
    <t>Giáo dục thể chất</t>
  </si>
  <si>
    <t>Pháp luật</t>
  </si>
  <si>
    <t>Thực hành Đồng - Sơn Ô tô</t>
  </si>
  <si>
    <t>Anh văn chuyên ngành CNKT ôtô</t>
  </si>
  <si>
    <t>AutoCAD</t>
  </si>
  <si>
    <t>Sức bền vật liệu</t>
  </si>
  <si>
    <t>Thực hành Điện ôtô 1</t>
  </si>
  <si>
    <t>Hệ thống phanh trên ôtô hiện đại</t>
  </si>
  <si>
    <t>Khí xả và vấn đề ô nhiễm môi trường</t>
  </si>
  <si>
    <t>Quản lý dịch vụ ô tô</t>
  </si>
  <si>
    <t>Thực hành động cơ Diesel</t>
  </si>
  <si>
    <t>Thực hành Ôtô</t>
  </si>
  <si>
    <t>Vẽ kỹ thuật</t>
  </si>
  <si>
    <t>Kỹ năng mềm</t>
  </si>
  <si>
    <t>Thực hành Động cơ cơ bản</t>
  </si>
  <si>
    <t>Nguyên lý - Chi tiết máy</t>
  </si>
  <si>
    <t>Thực hành động cơ xăng</t>
  </si>
  <si>
    <t>Thực hành điện ôtô 2</t>
  </si>
  <si>
    <t>Anh văn</t>
  </si>
  <si>
    <t>Động cơ đốt trong</t>
  </si>
  <si>
    <t>Giáo dục quốc phòng - An ninh</t>
  </si>
  <si>
    <t>Tin học</t>
  </si>
  <si>
    <t>Hệ thống điện và điện tử ôtô</t>
  </si>
  <si>
    <t>Lý thuyết gầm ôtô</t>
  </si>
  <si>
    <t>Chính trị</t>
  </si>
  <si>
    <t>Khóa luận tốt nghiệp DLUC</t>
  </si>
  <si>
    <t>Thực tập tốt nghiệp</t>
  </si>
  <si>
    <t>TỔNG</t>
  </si>
  <si>
    <t>SỐ TIỀN/ TÍN CHỈ</t>
  </si>
  <si>
    <t>TỔNG CỘNG</t>
  </si>
  <si>
    <t>MỤC</t>
  </si>
  <si>
    <t>HỌC PHÍ</t>
  </si>
  <si>
    <t>TỔNG SỐ TÍN CHỈ</t>
  </si>
  <si>
    <t>THÀNH TIỀN</t>
  </si>
  <si>
    <t>PHỤ THU (2,5 năm; không gồm BHYT, BHTN)</t>
  </si>
  <si>
    <t>TỔNG:</t>
  </si>
  <si>
    <t>HỌC PHẦN</t>
  </si>
  <si>
    <t>(1)</t>
  </si>
  <si>
    <t>(2)</t>
  </si>
  <si>
    <t>(4)</t>
  </si>
  <si>
    <t>(3)</t>
  </si>
  <si>
    <t>(5)</t>
  </si>
  <si>
    <t>(6)</t>
  </si>
  <si>
    <t>(6)=(4)*(5)</t>
  </si>
  <si>
    <t xml:space="preserve"> </t>
  </si>
  <si>
    <t>THÀNH TIỀN/ SINH VIÊN</t>
  </si>
  <si>
    <t>1.THU HỌC PHÍ VÀ CÁC KHOẢN THU KHÁC (01 SINH VIÊN):</t>
  </si>
  <si>
    <t>Phụ lục 5</t>
  </si>
  <si>
    <t>DỰ TOÁN CHI PHÍ TIÊU HAO ĐIỆN, NƯỚC NGHỀ CÔNG NGHỆ Ô TÔ</t>
  </si>
  <si>
    <t>TT</t>
  </si>
  <si>
    <t>Tên thiết bị</t>
  </si>
  <si>
    <t>Đơn vị tính</t>
  </si>
  <si>
    <t>Số lượng thiết bị sử dụng</t>
  </si>
  <si>
    <t>Số giờ sử dụng</t>
  </si>
  <si>
    <t>Công suất TB (W)</t>
  </si>
  <si>
    <t>Tổng tiêu hao (KW)</t>
  </si>
  <si>
    <t>Đơn giá
(đồng/kwh)</t>
  </si>
  <si>
    <t>Thành tiền
(đồng)</t>
  </si>
  <si>
    <t>Ghi chú</t>
  </si>
  <si>
    <t>Đơn giá</t>
  </si>
  <si>
    <t>Thành tiền</t>
  </si>
  <si>
    <t>(7)</t>
  </si>
  <si>
    <t>(8)</t>
  </si>
  <si>
    <t>(9)</t>
  </si>
  <si>
    <t>(10)</t>
  </si>
  <si>
    <t>Định mức tiêu hao điện</t>
  </si>
  <si>
    <t>I</t>
  </si>
  <si>
    <t>PHÒNG HỌC LÝ THUYẾT</t>
  </si>
  <si>
    <t>Quạt trần điện cơ 91</t>
  </si>
  <si>
    <t>Cái</t>
  </si>
  <si>
    <t xml:space="preserve">Máy vi tính </t>
  </si>
  <si>
    <t>Đèn tuýp</t>
  </si>
  <si>
    <t>Bộ</t>
  </si>
  <si>
    <t xml:space="preserve">Máy chiếu </t>
  </si>
  <si>
    <t>Điều hòa</t>
  </si>
  <si>
    <t>Loa</t>
  </si>
  <si>
    <t>II</t>
  </si>
  <si>
    <t>PHÒNG HỌC MÁY TÍNH</t>
  </si>
  <si>
    <t>Quạt trần</t>
  </si>
  <si>
    <t>Máy tính</t>
  </si>
  <si>
    <t>III</t>
  </si>
  <si>
    <t>XƯỞNG THỰC HÀNH NGUỘI</t>
  </si>
  <si>
    <t>Quạt treo tường</t>
  </si>
  <si>
    <t>Máy mài 2 đá</t>
  </si>
  <si>
    <t>Máy Khoan bàn</t>
  </si>
  <si>
    <t>Máy khoan cầm tay</t>
  </si>
  <si>
    <t>Máy mài cầm tay</t>
  </si>
  <si>
    <t>Máy hàn điện</t>
  </si>
  <si>
    <t>IV</t>
  </si>
  <si>
    <t>XƯỞNG  ĐIỆN - ĐIỆN TỬ Ô TÔ</t>
  </si>
  <si>
    <t>Dàn nâng Ô tô</t>
  </si>
  <si>
    <t>Máy cân chỉnh đèn pha ô tô</t>
  </si>
  <si>
    <t>Máy nạp ác quy Ô tô</t>
  </si>
  <si>
    <t>Máy chiếu</t>
  </si>
  <si>
    <t xml:space="preserve">Quạt treo tường </t>
  </si>
  <si>
    <t>V</t>
  </si>
  <si>
    <t>XƯỞNG GẦM Ô TÔ</t>
  </si>
  <si>
    <t xml:space="preserve">Dàn nâng ô tô </t>
  </si>
  <si>
    <t>Thiết bịtháo lắp lốp xe</t>
  </si>
  <si>
    <t>Thiết bị cân bằng lốp xe</t>
  </si>
  <si>
    <t>Thiết bị  hút Air của hệthống phanh thủy lực</t>
  </si>
  <si>
    <t>Thiết bị nạp điện</t>
  </si>
  <si>
    <t>VI</t>
  </si>
  <si>
    <t>XƯỞNG HỆ THỐNG ĐIỀU KHIỂN Ô TÔ</t>
  </si>
  <si>
    <t>Máy tính cài phần mềm sửa xe</t>
  </si>
  <si>
    <t>Cộng</t>
  </si>
  <si>
    <t xml:space="preserve">B. Định mức tiêu hao nước  </t>
  </si>
  <si>
    <t>Nội dung</t>
  </si>
  <si>
    <t>Định mức nước tiêu thụ /1SV/1 ngày học</t>
  </si>
  <si>
    <t>Tổng tiêu thụ 1 SV/ 1 khóa học</t>
  </si>
  <si>
    <t>Tổng tiêu thụ cho 1 lớp</t>
  </si>
  <si>
    <r>
      <t>Quy đổi ra m</t>
    </r>
    <r>
      <rPr>
        <b/>
        <vertAlign val="superscript"/>
        <sz val="14"/>
        <color indexed="8"/>
        <rFont val="Times New Roman"/>
        <family val="1"/>
      </rPr>
      <t>3</t>
    </r>
  </si>
  <si>
    <t>Nước làm sạch thiết bị thực hành</t>
  </si>
  <si>
    <t>Lít</t>
  </si>
  <si>
    <t>03 lít</t>
  </si>
  <si>
    <t>2300 lít</t>
  </si>
  <si>
    <t>36800 lít</t>
  </si>
  <si>
    <t>Nước vệ sinh cá nhân</t>
  </si>
  <si>
    <t>15 lít</t>
  </si>
  <si>
    <t>11.600 lít</t>
  </si>
  <si>
    <t>185600 lít</t>
  </si>
  <si>
    <t>Nước uống</t>
  </si>
  <si>
    <t>02 lít</t>
  </si>
  <si>
    <t>1600 lít</t>
  </si>
  <si>
    <t>25600 lít</t>
  </si>
  <si>
    <t>Nước làm sạch nền xưởng</t>
  </si>
  <si>
    <t>Nước làm sạch khu vệ sinh</t>
  </si>
  <si>
    <t>10 lít</t>
  </si>
  <si>
    <t>8000 lít</t>
  </si>
  <si>
    <t>128000 lít</t>
  </si>
  <si>
    <t xml:space="preserve">Tổng cộng (A+B) </t>
  </si>
  <si>
    <t xml:space="preserve">MỤC </t>
  </si>
  <si>
    <t>2.CHI PHÍ THỰC HIỆN CHƯƠNG TRÌNH ĐÀO TẠO LIÊN KẾT VỚI VINFAST</t>
  </si>
  <si>
    <t>SỐ TIỀN / SINH VIÊN</t>
  </si>
  <si>
    <t>SỐ TIỀN/ 30 SINH VIÊN</t>
  </si>
  <si>
    <t>Phụ lục 01</t>
  </si>
  <si>
    <t>Phụ lục 1:</t>
  </si>
  <si>
    <r>
      <t>DỰ TOÁN CHI PH</t>
    </r>
    <r>
      <rPr>
        <b/>
        <sz val="13"/>
        <rFont val="Times New Roman"/>
        <family val="1"/>
      </rPr>
      <t>Í TÀI LIỆU HỌC TẬP, GIẢNG DẠY</t>
    </r>
  </si>
  <si>
    <t>ĐVT</t>
  </si>
  <si>
    <t xml:space="preserve">Số lượng </t>
  </si>
  <si>
    <t>Tài liệu học tập, giảng dạy</t>
  </si>
  <si>
    <t>Tài liệu các môn học chung theo quy định của Việt Nam</t>
  </si>
  <si>
    <t>Quyển</t>
  </si>
  <si>
    <t>Giáo dục quốc phòng và an ninh</t>
  </si>
  <si>
    <t>Ngoại ngữ</t>
  </si>
  <si>
    <t>Giáo dục chính trị</t>
  </si>
  <si>
    <t>Tài liệu hướng dẫn về phương pháp - lý luận
 học tập/giảng dạy môn Kinh tế học</t>
  </si>
  <si>
    <t>Tài liệu hướng dẫn về phương pháp - lý luận 
học tập/giảng dạy môn Xã hội học</t>
  </si>
  <si>
    <t>Tài liệu hướng dẫn về phương pháp - lý luận 
học tập/giảng dạy các học phần lý thuyết chuyên ngành</t>
  </si>
  <si>
    <t>Tài liệu hướng dẫn về phương pháp - lý luận 
học tập/giảng dạy các học phần thực hành chuyên môn</t>
  </si>
  <si>
    <t>Công cụ hỗ trợ quản lý học tập/giảng dạy 
bắt buộc: Sổ báo cáo</t>
  </si>
  <si>
    <t>Công cụ hỗ trợ quản lý học tập/giảng dạy
 bắt buộc: Sổ đầu bài</t>
  </si>
  <si>
    <t>Tài liệu đánh giá bao gồm mẫu đề thi, đáp án,
 hướng dẫn đánh giá và chấm điểm</t>
  </si>
  <si>
    <t xml:space="preserve">Kinh tế học - Xã hội học tổng quát </t>
  </si>
  <si>
    <t>Kinh tế học - Xã hội học tổng quát - Đáp án</t>
  </si>
  <si>
    <t>Phụ lục 2:</t>
  </si>
  <si>
    <t>Tổng cộng</t>
  </si>
  <si>
    <t xml:space="preserve">Phụ lục 3: </t>
  </si>
  <si>
    <t>DỰ TOÁN KINH PHÍ TỔ CHỨC ĐÀO TẠO NGOẠI NGỮ CHUYÊN NGÀNH VÀ THI KIỂM TRA ĐÁNH GIÁ NGOẠI NGỮ ĐỂ ĐẠT TRÌNH ĐỘ B1 KHUNG NĂNG LỰC NGOẠI NGỮ CHÂU ÂU</t>
  </si>
  <si>
    <t>NỘI DUNG</t>
  </si>
  <si>
    <t>ĐƠN VỊ</t>
  </si>
  <si>
    <t>SỐ LƯỢNG</t>
  </si>
  <si>
    <t>ĐƠN GIÁ</t>
  </si>
  <si>
    <t>Lương giáo viên nước ngoài</t>
  </si>
  <si>
    <t>Giờ</t>
  </si>
  <si>
    <t>Tài liệu học tập cho sinh viên</t>
  </si>
  <si>
    <t xml:space="preserve">Tổ chức thi lấy chứng chỉ B1 </t>
  </si>
  <si>
    <t>Người</t>
  </si>
  <si>
    <t>Phụ lục 4</t>
  </si>
  <si>
    <t>Số TT</t>
  </si>
  <si>
    <t>Nguyên vật liệu</t>
  </si>
  <si>
    <t>Đơn vị</t>
  </si>
  <si>
    <t>Đơn giá
(đồng)</t>
  </si>
  <si>
    <t>Số lượng</t>
  </si>
  <si>
    <t>NHÓM VẬT TƯ VĂN PHÒNG PHẨM</t>
  </si>
  <si>
    <t xml:space="preserve"> (cho 16 SV)</t>
  </si>
  <si>
    <t>Giấy A4 Màu dùng để làm thẻ màu in</t>
  </si>
  <si>
    <t>Ream</t>
  </si>
  <si>
    <t>Giấy A4 in tài liệu phát tay</t>
  </si>
  <si>
    <t>Mực in</t>
  </si>
  <si>
    <t>Hộp</t>
  </si>
  <si>
    <t>Giấy A0</t>
  </si>
  <si>
    <t>Tờ</t>
  </si>
  <si>
    <t>Nam châm viên dính bảng</t>
  </si>
  <si>
    <t>Viên</t>
  </si>
  <si>
    <t>Bút dạ</t>
  </si>
  <si>
    <t>Chiếc</t>
  </si>
  <si>
    <t>Phấn viết bảng</t>
  </si>
  <si>
    <t>Sổ viết</t>
  </si>
  <si>
    <t>Sách chuyên ngành</t>
  </si>
  <si>
    <t>Giấy đề can A4 trắng</t>
  </si>
  <si>
    <t>Sách chuyên nghành</t>
  </si>
  <si>
    <t>Giấy đề can A3</t>
  </si>
  <si>
    <t>Giấy Couche bóng theo thông số kỹ thuật kích thước A4 dạng Decal định lượng 150 gsm</t>
  </si>
  <si>
    <t>Giấy in A1</t>
  </si>
  <si>
    <t>Giấy in A3</t>
  </si>
  <si>
    <t>Bút dạ kim (màu xanh, đen, đỏ)</t>
  </si>
  <si>
    <t>Bút dạ kim - màu xanh</t>
  </si>
  <si>
    <t>Bút dạ kim - màu đỏ</t>
  </si>
  <si>
    <t>Bút dạ xanh</t>
  </si>
  <si>
    <t>Bút viết bảng trắng</t>
  </si>
  <si>
    <t>Bút sơn</t>
  </si>
  <si>
    <t>Bút dạ không xóa</t>
  </si>
  <si>
    <t>- Màu sắc: Màu xanh</t>
  </si>
  <si>
    <t>- Bút 2 đầu, kiểu dáng thon nhỏ</t>
  </si>
  <si>
    <t>17</t>
  </si>
  <si>
    <t>Bút bi mực xanh</t>
  </si>
  <si>
    <t>- Đóng gói: 30cây/ca</t>
  </si>
  <si>
    <t>Bút bi - mực đỏ</t>
  </si>
  <si>
    <t>- Đóng gói: 30 cây/ca</t>
  </si>
  <si>
    <t>- Màu sắc: Màu đỏ</t>
  </si>
  <si>
    <t>Bút nhớ dòng</t>
  </si>
  <si>
    <t>- Có 3 mầu để lựa chọn: vàng, xanh, đỏ</t>
  </si>
  <si>
    <t>- Bút có 2 đầu giúp tăng thêm tính năng sử dụng</t>
  </si>
  <si>
    <t>20</t>
  </si>
  <si>
    <t>Bút xoá</t>
  </si>
  <si>
    <t>Bút chì</t>
  </si>
  <si>
    <t xml:space="preserve">-Có tẩy                            </t>
  </si>
  <si>
    <t>-Các loại: HB, 2B, 3B</t>
  </si>
  <si>
    <t>21</t>
  </si>
  <si>
    <t>Gọt bút chì</t>
  </si>
  <si>
    <t xml:space="preserve">Tẩy chì </t>
  </si>
  <si>
    <t>Còi tuýt điều hành hoạt động nhóm</t>
  </si>
  <si>
    <t>Túi miết- Kích thước: 240x340 mm</t>
  </si>
  <si>
    <t>- Còi trọng tài Fox</t>
  </si>
  <si>
    <t>Khăn mềm lau tay (Khăn lau vuông trắng thường) Chất liệu: Cotton</t>
  </si>
  <si>
    <t>Túi miết</t>
  </si>
  <si>
    <t>Khăn giấy ướt cho phòng chuyên gia</t>
  </si>
  <si>
    <t>- Kích thước: 240x340 mm</t>
  </si>
  <si>
    <t>Trình ký 2 mặt xi xanh EKE</t>
  </si>
  <si>
    <t>Khăn mềm lau tay (Khăn lau vuông trắng thường)</t>
  </si>
  <si>
    <t>Trình ký 2 mặt xi xanh EKE khổ A4</t>
  </si>
  <si>
    <t>- Chất liệu: Cotton</t>
  </si>
  <si>
    <t>Khung kẹp giấy A4</t>
  </si>
  <si>
    <t>Trình ký sọc A4</t>
  </si>
  <si>
    <t>File tài liệu chất liệu nhựa khổ A4</t>
  </si>
  <si>
    <t>File trình ký chất liệu nhựa khổ A4</t>
  </si>
  <si>
    <t>Cặp kẹp hồ sơ A4</t>
  </si>
  <si>
    <t xml:space="preserve">Bộ eke </t>
  </si>
  <si>
    <t xml:space="preserve">Loại: 45 độ, 60 độ, 90 độ              </t>
  </si>
  <si>
    <t>Vật liệu: Nhựa cao cấp, trong suốt</t>
  </si>
  <si>
    <t>Hộp chia File (hộp đựng tài liệu)</t>
  </si>
  <si>
    <t>Vật liệu: cách nhiệt</t>
  </si>
  <si>
    <t>File clear A3</t>
  </si>
  <si>
    <t>Kích cỡ: 7cm</t>
  </si>
  <si>
    <t>Giấy ghi nhớ</t>
  </si>
  <si>
    <t>Tệp</t>
  </si>
  <si>
    <t>- Pronoti 3x5</t>
  </si>
  <si>
    <t>32</t>
  </si>
  <si>
    <t xml:space="preserve">Sổ tay B6 </t>
  </si>
  <si>
    <t xml:space="preserve">-Kích thước: B6            </t>
  </si>
  <si>
    <t>-Độ dày: 160 trang</t>
  </si>
  <si>
    <t>33</t>
  </si>
  <si>
    <t>File còng bìa nhựa</t>
  </si>
  <si>
    <t>Băng dính lụa Simili 3,6cm xanh Blue</t>
  </si>
  <si>
    <t xml:space="preserve">- Kích thước: 3,6cm     </t>
  </si>
  <si>
    <t>- Màu xanh ( Blue)</t>
  </si>
  <si>
    <t>Băng dính trong 2cm</t>
  </si>
  <si>
    <t>Cuộn</t>
  </si>
  <si>
    <t>- Kích thước: 3,6cm</t>
  </si>
  <si>
    <t xml:space="preserve"> - Kích thước: 3,6cm     </t>
  </si>
  <si>
    <t>36</t>
  </si>
  <si>
    <t>Túi clear bag các loại</t>
  </si>
  <si>
    <t xml:space="preserve"> - Màu xanh (Blue)</t>
  </si>
  <si>
    <t>Băng keo trong nhỏ</t>
  </si>
  <si>
    <t>- Băng dính T12.100 màng 43 kích thước 1cm</t>
  </si>
  <si>
    <t>- Kích thước: 1cm</t>
  </si>
  <si>
    <t>Compass</t>
  </si>
  <si>
    <t>Kẹp bấm lỗ (kẹp acco), hộp 50 chiếc</t>
  </si>
  <si>
    <t>Giấy gián Tommy (sticker)</t>
  </si>
  <si>
    <t>Túi</t>
  </si>
  <si>
    <t>- Số lượng: 10 tờ/túi</t>
  </si>
  <si>
    <t>41</t>
  </si>
  <si>
    <t>Bảng lót cắt loại A4</t>
  </si>
  <si>
    <t>Giấy hộp rút (200tờ/hộp)</t>
  </si>
  <si>
    <t>38</t>
  </si>
  <si>
    <t>- Chất liệu: cao cấp</t>
  </si>
  <si>
    <t>- Loại: (200 tờ/ hộp)</t>
  </si>
  <si>
    <t>Kẹp bướm</t>
  </si>
  <si>
    <t>- Loại: Kẹp giấy</t>
  </si>
  <si>
    <t>- Chất liệu: Sắt</t>
  </si>
  <si>
    <t>Giấy note Deli 5 màu</t>
  </si>
  <si>
    <t>Tập</t>
  </si>
  <si>
    <t>Băng dính cách điện</t>
  </si>
  <si>
    <t>Gim tài liệu hộp</t>
  </si>
  <si>
    <t xml:space="preserve"> Ghim cài tài liệu tam giác; 90 chiếc/hộp</t>
  </si>
  <si>
    <t>Bìa còng (file tài liệu) KingJim A4 - 9cm</t>
  </si>
  <si>
    <t>- Kích thước: A4 - 9cm</t>
  </si>
  <si>
    <t>47</t>
  </si>
  <si>
    <t>Bấm lỗ</t>
  </si>
  <si>
    <t>- Ghim cài tài liệu tam giác; 90 chiếc/hộp</t>
  </si>
  <si>
    <t>Băng dính (loại 1 mặt - màu xanh) Kích thước: 36mm</t>
  </si>
  <si>
    <t>Giá treo đồ</t>
  </si>
  <si>
    <t>Băng dính màu vàng dán nền 5F (cuộn to)</t>
  </si>
  <si>
    <t>Máy tính cầm tay 12 số</t>
  </si>
  <si>
    <t>Băng dính (loại 1 mặt - màu xanh)</t>
  </si>
  <si>
    <t>- Màn hình 12 số, Bộ nhớ M +</t>
  </si>
  <si>
    <t>Kích thước: 36mm</t>
  </si>
  <si>
    <t>52</t>
  </si>
  <si>
    <t>Hồ dán khô</t>
  </si>
  <si>
    <t>Tuýp</t>
  </si>
  <si>
    <t>Thước kẻ Thiên Long</t>
  </si>
  <si>
    <t>- Đặc tính: Thước có chiều dài 30cm bằng nhựa trong suốt</t>
  </si>
  <si>
    <t xml:space="preserve">File hộp đựng tài liệu EKE A4 10cm </t>
  </si>
  <si>
    <r>
      <t>-</t>
    </r>
    <r>
      <rPr>
        <sz val="13"/>
        <rFont val="Times New Roman"/>
        <family val="1"/>
        <charset val="163"/>
      </rPr>
      <t xml:space="preserve"> Màn hình 12 số, Bộ nhớ M +</t>
    </r>
  </si>
  <si>
    <t>Sổ không đường kẻ</t>
  </si>
  <si>
    <t>Máy dập ghim số 10 Plus</t>
  </si>
  <si>
    <t>- Sử dụng cho nhiều khổ giấy</t>
  </si>
  <si>
    <t>- Dập tối đa 15 tờ A4</t>
  </si>
  <si>
    <t>Ghim dập 10 Plus</t>
  </si>
  <si>
    <t>Ghim kẹp, ghim mũ các cỡ (lớn, vừa, nhỏ)</t>
  </si>
  <si>
    <t xml:space="preserve"> Giấy kraft, Kích thước : 24,5 X 34/29 X 38mm</t>
  </si>
  <si>
    <t>Kéo văn phòng</t>
  </si>
  <si>
    <t>Dao dọc giấy</t>
  </si>
  <si>
    <t>Băng dính (loại 2 mặt)</t>
  </si>
  <si>
    <t>Băng dính (loại 1 mặt)</t>
  </si>
  <si>
    <t>- Giấy kraft, Kích thước : 24,5 X 34/29 X 38mm</t>
  </si>
  <si>
    <t>Kích thước: 5cm</t>
  </si>
  <si>
    <t xml:space="preserve">Dấu niêm phong liền mực </t>
  </si>
  <si>
    <t>Dấu liền mực loại Trodat 46119 hoặc Colop</t>
  </si>
  <si>
    <t>Trang bị bảo hộ (quần, áo, giày, mũ, kính)</t>
  </si>
  <si>
    <t>Dùng chung cho cả khóa học</t>
  </si>
  <si>
    <t>NHÓM HÓA CHÂT - NHIÊN LIỆU - DẦU MỠ  BÔI TRƠN</t>
  </si>
  <si>
    <t xml:space="preserve">Xăng A95 </t>
  </si>
  <si>
    <t>Dấu niêm phong liền mực</t>
  </si>
  <si>
    <t xml:space="preserve">Dầu Diesel </t>
  </si>
  <si>
    <t xml:space="preserve">Dầu hộp số </t>
  </si>
  <si>
    <t>lít</t>
  </si>
  <si>
    <t>4 xe x  4 lít /1 xe x 3 lần</t>
  </si>
  <si>
    <t xml:space="preserve">Dầu hộp số tự động </t>
  </si>
  <si>
    <t>Dầu hộp số tự động</t>
  </si>
  <si>
    <t>Xăng A95</t>
  </si>
  <si>
    <t xml:space="preserve">Dầu trợ lực hệ thống lái </t>
  </si>
  <si>
    <t>4 xe x  1 lít /1 xe x 3 lần</t>
  </si>
  <si>
    <t>Dầu Diesel</t>
  </si>
  <si>
    <t xml:space="preserve">Dầu ly hợp </t>
  </si>
  <si>
    <t>Dầu hộp số</t>
  </si>
  <si>
    <t xml:space="preserve">Dầu động cơ (can 4 Lít) </t>
  </si>
  <si>
    <t>Can</t>
  </si>
  <si>
    <t xml:space="preserve">Dầu phanh </t>
  </si>
  <si>
    <t xml:space="preserve">Dầu hộp số cơ khí (can 4 lít) </t>
  </si>
  <si>
    <t>Dầu trợ lực hệ thống lái</t>
  </si>
  <si>
    <t>Dầu ly hợp</t>
  </si>
  <si>
    <t xml:space="preserve">Bình cứu hỏa </t>
  </si>
  <si>
    <t>Bình</t>
  </si>
  <si>
    <t>2 bình x 5 khu vực x 3 năm</t>
  </si>
  <si>
    <t>Dầu động cơ (can 4 Lít)</t>
  </si>
  <si>
    <t>Parafin lốp xe</t>
  </si>
  <si>
    <t>Dầu phanh</t>
  </si>
  <si>
    <t xml:space="preserve">Dung dịch làm sạch </t>
  </si>
  <si>
    <t>4 xe x  10 lít /1 xe x 3 lần</t>
  </si>
  <si>
    <t>Dung dịch chốn đóng cặn nước làm mát</t>
  </si>
  <si>
    <t>Chai</t>
  </si>
  <si>
    <t>Ga điều hòa R134A</t>
  </si>
  <si>
    <t>bình</t>
  </si>
  <si>
    <t>Bình cứu hỏa</t>
  </si>
  <si>
    <t xml:space="preserve">Dầu bôi trơn máy nén </t>
  </si>
  <si>
    <t>Nước rửa kính</t>
  </si>
  <si>
    <t>Dung dịch làm sạch</t>
  </si>
  <si>
    <t>Dung dịch làm sạch rỉ sét chi tiết RP7</t>
  </si>
  <si>
    <t>chai</t>
  </si>
  <si>
    <t>Dung dịch a xít acquy</t>
  </si>
  <si>
    <t>Keo làm kín</t>
  </si>
  <si>
    <t>Dầu bôi trơn máy nén</t>
  </si>
  <si>
    <t>Dầu chống rỉ sét Stoprust</t>
  </si>
  <si>
    <t>4 nhóm x 0.5 chai x 30</t>
  </si>
  <si>
    <t>Sơn lót chống gỉ</t>
  </si>
  <si>
    <t>kg</t>
  </si>
  <si>
    <t>4 nhóm x 4 kg /1 nhóm</t>
  </si>
  <si>
    <t>Matit</t>
  </si>
  <si>
    <t>4 nhóm x 2 kg /1 nhóm</t>
  </si>
  <si>
    <t>Giấy nhám các loại</t>
  </si>
  <si>
    <t>P 100</t>
  </si>
  <si>
    <t>tờ</t>
  </si>
  <si>
    <t>4 nhóm x 10 tờ /1 nhóm</t>
  </si>
  <si>
    <t>P 120</t>
  </si>
  <si>
    <t>4 nhóm x 3 tờ /1 nhóm</t>
  </si>
  <si>
    <t>4 nhóm x 1 kg /1 nhóm</t>
  </si>
  <si>
    <t>P 180</t>
  </si>
  <si>
    <t>P 240</t>
  </si>
  <si>
    <t>P 400</t>
  </si>
  <si>
    <t>-</t>
  </si>
  <si>
    <t>P 800</t>
  </si>
  <si>
    <t>Xăng pha sơn lót</t>
  </si>
  <si>
    <t>4 nhóm x 4 lít /1 nhóm</t>
  </si>
  <si>
    <t>Sơn lót bề mặt</t>
  </si>
  <si>
    <t>Xăng lau bề mặt</t>
  </si>
  <si>
    <t>4 nhóm x 2 lít /1 nhóm</t>
  </si>
  <si>
    <t>Sơn màu</t>
  </si>
  <si>
    <t>Dầu bóng</t>
  </si>
  <si>
    <t>Xăng pha sơn</t>
  </si>
  <si>
    <t>Khăn lau xăng bề mặt</t>
  </si>
  <si>
    <t>nhám nước p 1500</t>
  </si>
  <si>
    <t>4 nhóm x 20 tờ /1 nhóm</t>
  </si>
  <si>
    <t>xi đánh bóng bước 1</t>
  </si>
  <si>
    <t>xi đánh bóng bước 2</t>
  </si>
  <si>
    <t>xi đánh bóng bước 3</t>
  </si>
  <si>
    <t>Mỡ bôi trơn chịu nhiệt</t>
  </si>
  <si>
    <t>Kg</t>
  </si>
  <si>
    <t>2 xe x  01 Kg /01 xe x 3</t>
  </si>
  <si>
    <t>NHÓM VẬT DỤNG BẢO HỘ LAO ĐỘNG VÀ DUY TRÌ AN TOÀN, VỆ SINH CÔNG NGHIỆP</t>
  </si>
  <si>
    <t>Găng tay sợi</t>
  </si>
  <si>
    <t>đôi</t>
  </si>
  <si>
    <t>4 nhóm x 4 chiếc /01 nhóm</t>
  </si>
  <si>
    <t xml:space="preserve">Kính trắng bảo hộ </t>
  </si>
  <si>
    <t>chiếc</t>
  </si>
  <si>
    <t>4 nhóm x 4 chiếc /1 nhóm</t>
  </si>
  <si>
    <t xml:space="preserve">Khẩu trang có lớp than hoạt tính </t>
  </si>
  <si>
    <t>4 nhóm x 15 chiếc /1 nhóm</t>
  </si>
  <si>
    <t>Tấm kính hàn</t>
  </si>
  <si>
    <t>tấm</t>
  </si>
  <si>
    <t>4 nhóm x 2 chiếc /01 nhóm</t>
  </si>
  <si>
    <t>Tấm phủ tai xe</t>
  </si>
  <si>
    <t>2 xe x 1 bộ/01 xe</t>
  </si>
  <si>
    <t>4 nhóm x 1 chiếc /01 nhóm</t>
  </si>
  <si>
    <t>Bọc ghế</t>
  </si>
  <si>
    <t>Bọc tay lái</t>
  </si>
  <si>
    <t>Bàn chải vệ sinh rửa chi tiết</t>
  </si>
  <si>
    <t>4 nhóm x 10 chiếc/01 nhóm</t>
  </si>
  <si>
    <t>Giẻ lau</t>
  </si>
  <si>
    <t>Giấy lọc khí thải động cơ xăng</t>
  </si>
  <si>
    <t>2 xe x 01 bộ /01 xe</t>
  </si>
  <si>
    <t>Giấy lọc khí thải động cơ Diesel</t>
  </si>
  <si>
    <t>Giấy in phân tích khí thải động cơ</t>
  </si>
  <si>
    <t>1 cuộn /01 máy phân tích</t>
  </si>
  <si>
    <t>Gioăng chỉ</t>
  </si>
  <si>
    <t>4 nhóm x 2 hộp/01 nhóm</t>
  </si>
  <si>
    <t>4 nhóm x 1 kg/01 nhóm</t>
  </si>
  <si>
    <t>Ống mềm dẫn môi chất lạnh</t>
  </si>
  <si>
    <t>mét</t>
  </si>
  <si>
    <t>4 nhóm x  8m /01 nhóm</t>
  </si>
  <si>
    <t>Camera hỗ trợ đỗ xe</t>
  </si>
  <si>
    <t>2 xe x 01chiếc  /01 xe</t>
  </si>
  <si>
    <t>Gạt nước điện tử</t>
  </si>
  <si>
    <t>Cụm gương hậu điều khiển điện</t>
  </si>
  <si>
    <t>Cảm biến báo làn đường</t>
  </si>
  <si>
    <t>Rada định vị</t>
  </si>
  <si>
    <t>Module âm thanh và màn hình hiển thị</t>
  </si>
  <si>
    <t>Gói</t>
  </si>
  <si>
    <t>Đôi</t>
  </si>
  <si>
    <t>NHÓM VẬT LIỆU ĐIỆN</t>
  </si>
  <si>
    <t>4 nhóm x  15 cuộn / 1 nhóm</t>
  </si>
  <si>
    <t>Gạc y tế</t>
  </si>
  <si>
    <t xml:space="preserve">Băng dính hai mặt  </t>
  </si>
  <si>
    <t>Găng tay bảo hộ</t>
  </si>
  <si>
    <t>Dây điện 0,75 - 1,2mm</t>
  </si>
  <si>
    <t>4 nhóm x  100 mét / 1 nhóm</t>
  </si>
  <si>
    <t>Găng tay cao su</t>
  </si>
  <si>
    <t>Bối dây điện thân xe</t>
  </si>
  <si>
    <t>2 xe x  01 Bộ /01 xe x 3 lần</t>
  </si>
  <si>
    <t>Bối dây động cơ</t>
  </si>
  <si>
    <t>4 nhóm x  03 cuộn / 1 nhóm</t>
  </si>
  <si>
    <t>Bối dây cụm panel hiển thị</t>
  </si>
  <si>
    <t xml:space="preserve">Băng dính hai mặt </t>
  </si>
  <si>
    <t>Bối dây điều khiển bộ truyền lực</t>
  </si>
  <si>
    <t xml:space="preserve">Giắc đấu dây </t>
  </si>
  <si>
    <t>4 nhóm x  5 bộ / 1 nhóm</t>
  </si>
  <si>
    <t>Cầu chì 10 Amp</t>
  </si>
  <si>
    <t>Cầu chì 15 amp</t>
  </si>
  <si>
    <t>Cầu chì 20 amp</t>
  </si>
  <si>
    <t>Cầu chì 25 amp</t>
  </si>
  <si>
    <t>Cầu chì 30 amp</t>
  </si>
  <si>
    <t>Gen cách điện các loại</t>
  </si>
  <si>
    <t>NHÓM VẬT LIỆU CƠ KHÍ</t>
  </si>
  <si>
    <t>Chì cân bằng lốp: Theo bộ 8 đơn vị ( từ 5 đến 40 gram)</t>
  </si>
  <si>
    <t>4 nhóm x  1 bộ  x 3 lần</t>
  </si>
  <si>
    <t>Chì cân bằng lốp : Theo bộ 8 đơn vị ( từ 5 đến 40 gReam)</t>
  </si>
  <si>
    <t>Chì cân bằng 5 gream</t>
  </si>
  <si>
    <t>4 nhóm x  1 túi x 3 lần</t>
  </si>
  <si>
    <t>Chì cân bằng 10 gram</t>
  </si>
  <si>
    <t>Chì cân bằng 15 gram</t>
  </si>
  <si>
    <t>Chì cân bằng 20 gram</t>
  </si>
  <si>
    <t>Chì cân bằng25 gram</t>
  </si>
  <si>
    <t>Chì cân bằng 30 gram</t>
  </si>
  <si>
    <t>Chì cân bằng35 gram</t>
  </si>
  <si>
    <t>Chì cân bằng 40 gram</t>
  </si>
  <si>
    <t>Pép hàn MAG Æ 0,8 mm</t>
  </si>
  <si>
    <r>
      <t xml:space="preserve">Pép hàn MAG </t>
    </r>
    <r>
      <rPr>
        <sz val="13"/>
        <color indexed="8"/>
        <rFont val="Symbol"/>
        <family val="1"/>
        <charset val="2"/>
      </rPr>
      <t>Æ</t>
    </r>
    <r>
      <rPr>
        <sz val="13"/>
        <color indexed="8"/>
        <rFont val="Times New Roman"/>
        <family val="1"/>
        <charset val="163"/>
      </rPr>
      <t xml:space="preserve"> 0,8 mm</t>
    </r>
  </si>
  <si>
    <t>Chụp khí hàn MAG (Loại nhỏ 15AK)</t>
  </si>
  <si>
    <t>Mỡ chống dính hàn MAG</t>
  </si>
  <si>
    <t>hộp</t>
  </si>
  <si>
    <t>4 nhóm x 0.5 hộp /1 nhóm</t>
  </si>
  <si>
    <t>Tôn tấm 1mm</t>
  </si>
  <si>
    <t>m2</t>
  </si>
  <si>
    <t>4 nhóm x 1 m2 /1 nhóm</t>
  </si>
  <si>
    <t>Giấy nhám tròn 150mm  P60</t>
  </si>
  <si>
    <t>4 nhóm x  5 tờ /01 nhóm</t>
  </si>
  <si>
    <t>Đá giáp xếp Æ100</t>
  </si>
  <si>
    <t>viên</t>
  </si>
  <si>
    <t>4 nhóm x  2 viên /01 nhóm</t>
  </si>
  <si>
    <r>
      <t xml:space="preserve">Đá giáp xếp </t>
    </r>
    <r>
      <rPr>
        <sz val="13"/>
        <color indexed="8"/>
        <rFont val="Symbol"/>
        <family val="1"/>
        <charset val="2"/>
      </rPr>
      <t>Æ</t>
    </r>
    <r>
      <rPr>
        <sz val="13"/>
        <color indexed="8"/>
        <rFont val="Times New Roman"/>
        <family val="1"/>
        <charset val="163"/>
      </rPr>
      <t>100</t>
    </r>
  </si>
  <si>
    <t>Lưỡi cắt cưa máy cầm tay</t>
  </si>
  <si>
    <t>4 nhóm x 2 chiếc /1 nhóm</t>
  </si>
  <si>
    <t>Mũi khoan hợp kim Æ5</t>
  </si>
  <si>
    <r>
      <t xml:space="preserve">Mũi khoan hợp kim </t>
    </r>
    <r>
      <rPr>
        <sz val="13"/>
        <color indexed="8"/>
        <rFont val="Symbol"/>
        <family val="1"/>
        <charset val="2"/>
      </rPr>
      <t>Æ</t>
    </r>
    <r>
      <rPr>
        <sz val="13"/>
        <color indexed="8"/>
        <rFont val="Times New Roman"/>
        <family val="1"/>
        <charset val="163"/>
      </rPr>
      <t>5</t>
    </r>
  </si>
  <si>
    <t>Vòng đệm phẳng (Đường kính ngoài từ 20~25mm) - bộ 60 chiếc</t>
  </si>
  <si>
    <t>bộ</t>
  </si>
  <si>
    <t>Dùng chung cho cả 4 nhóm</t>
  </si>
  <si>
    <t>Thanh điện cực các bon</t>
  </si>
  <si>
    <t xml:space="preserve">Đầu hàn vòng đệm </t>
  </si>
  <si>
    <t>Đá cắt Æ100</t>
  </si>
  <si>
    <r>
      <t xml:space="preserve">Đá cắt </t>
    </r>
    <r>
      <rPr>
        <sz val="13"/>
        <color indexed="8"/>
        <rFont val="Symbol"/>
        <family val="1"/>
        <charset val="2"/>
      </rPr>
      <t>Æ</t>
    </r>
    <r>
      <rPr>
        <sz val="13"/>
        <color indexed="8"/>
        <rFont val="Times New Roman"/>
        <family val="1"/>
        <charset val="163"/>
      </rPr>
      <t>100</t>
    </r>
  </si>
  <si>
    <t>Đá mài Æ100</t>
  </si>
  <si>
    <r>
      <t xml:space="preserve">Đá mài </t>
    </r>
    <r>
      <rPr>
        <sz val="13"/>
        <color indexed="8"/>
        <rFont val="Symbol"/>
        <family val="1"/>
        <charset val="2"/>
      </rPr>
      <t>Æ</t>
    </r>
    <r>
      <rPr>
        <sz val="13"/>
        <color indexed="8"/>
        <rFont val="Times New Roman"/>
        <family val="1"/>
        <charset val="163"/>
      </rPr>
      <t>100</t>
    </r>
  </si>
  <si>
    <t xml:space="preserve">Kìm cắt dây </t>
  </si>
  <si>
    <t>Băng dính coton (cuộn to)</t>
  </si>
  <si>
    <t>cuộn</t>
  </si>
  <si>
    <t>4 nhóm x 2 cuộn /1 nhóm</t>
  </si>
  <si>
    <t>4 nhóm x 1 kg /01 nhóm</t>
  </si>
  <si>
    <t>Đinh tán má phanh</t>
  </si>
  <si>
    <t xml:space="preserve">Đinh tán má phanh </t>
  </si>
  <si>
    <t>4 nhóm x 10 chiếc/1 nhóm</t>
  </si>
  <si>
    <t>Khay để dụng cụ</t>
  </si>
  <si>
    <t>4 nhóm x 4 chiếc/01 nhóm</t>
  </si>
  <si>
    <t>NHÓM PHỤ TÙNG, CHI TIẾT THAY THẾ</t>
  </si>
  <si>
    <t>Bu lông tiêu chuẩn M10 (12 chiếc)</t>
  </si>
  <si>
    <t>2 xe x  01 bộ /01 xe</t>
  </si>
  <si>
    <t>Đai ốc tiêu chuẩn M10 (12 chiếc)</t>
  </si>
  <si>
    <t>Bu lông tiêu chuẩn M12 (12 chiếc)</t>
  </si>
  <si>
    <t>Bu lông tiêu chuẩn M12(12 chiếc)</t>
  </si>
  <si>
    <t>Đai ốc tiêu chuẩn M12 (12 chiếc)</t>
  </si>
  <si>
    <t>Đai ốc tiêu chuẩn M12(12 chiếc)</t>
  </si>
  <si>
    <t>Đai ốc tiêu chuẩn M14 (12 chiếc)</t>
  </si>
  <si>
    <t>Đai ốc tiêu chuẩn M14(12 chiếc)</t>
  </si>
  <si>
    <t>2 xe x 01 bộ  /01 xe</t>
  </si>
  <si>
    <t>2 xe x  01 Bộ /01 xe</t>
  </si>
  <si>
    <t>2 xe x  01 Chiếc /01 xe</t>
  </si>
  <si>
    <t>2 xe x  01 chiếc /01 xe</t>
  </si>
  <si>
    <t>2 xe x 1 chiếc / 01 xe</t>
  </si>
  <si>
    <t>Lọc nhiên liệu động cơ Diesel</t>
  </si>
  <si>
    <t>Lọc nhiên liệu động cơ xăng</t>
  </si>
  <si>
    <t>Lọc dầu</t>
  </si>
  <si>
    <t>Ống phân phối NL</t>
  </si>
  <si>
    <t xml:space="preserve">Ống phân phối NL </t>
  </si>
  <si>
    <t>Van điều áp NL</t>
  </si>
  <si>
    <t xml:space="preserve">Van điều áp NL </t>
  </si>
  <si>
    <t>Vòi phun NL Diesel</t>
  </si>
  <si>
    <t>Xupap</t>
  </si>
  <si>
    <t xml:space="preserve">Xupap </t>
  </si>
  <si>
    <t>Đế xupap</t>
  </si>
  <si>
    <t xml:space="preserve">Đế xupap </t>
  </si>
  <si>
    <t xml:space="preserve">Bạc cổ biên  </t>
  </si>
  <si>
    <t xml:space="preserve">Bộ </t>
  </si>
  <si>
    <t>4 nhóm x 1 cuộn/01 nhóm</t>
  </si>
  <si>
    <t>4 nhóm x 5 cuộn/01 nhóm</t>
  </si>
  <si>
    <t xml:space="preserve">Bộ tăng xích (Đai) cam  </t>
  </si>
  <si>
    <t>Còi</t>
  </si>
  <si>
    <t xml:space="preserve">Bóng đèn xe cốt  </t>
  </si>
  <si>
    <t xml:space="preserve">Bóng đèn xe pha  </t>
  </si>
  <si>
    <t xml:space="preserve">Bóng đèn xi nhan kích thước xe  </t>
  </si>
  <si>
    <t xml:space="preserve">Bi moay ơ xe   </t>
  </si>
  <si>
    <t>Vòng</t>
  </si>
  <si>
    <t>2 xe x  02 vòng /01 xe</t>
  </si>
  <si>
    <t>Rơ le (Pha cốt, xi nhan, còi...)</t>
  </si>
  <si>
    <t>4 nhóm x 1 bộ/01 nhóm</t>
  </si>
  <si>
    <t>Rơ le EFI</t>
  </si>
  <si>
    <t xml:space="preserve">Thanh cân bằng xe  </t>
  </si>
  <si>
    <t>Ro tuyn lái trong</t>
  </si>
  <si>
    <t>Ro tuyn lái ngoài</t>
  </si>
  <si>
    <t>Bát bèo trước</t>
  </si>
  <si>
    <t>Cảm biến nhiệt độ giàn lạnh</t>
  </si>
  <si>
    <t>Công tắc áp suất cao áp, thấp áp</t>
  </si>
  <si>
    <t>Van tiết lưu</t>
  </si>
  <si>
    <t>Miếng vá lốp</t>
  </si>
  <si>
    <t>4 nhóm x 01 bộ/01 nhóm</t>
  </si>
  <si>
    <t>Chụp cao su chắn bụi</t>
  </si>
  <si>
    <t>Công tắc bàn đạp phanh</t>
  </si>
  <si>
    <t>Cuppen phanh</t>
  </si>
  <si>
    <t>Mí đèn pha</t>
  </si>
  <si>
    <t>Biên soạn chương trình</t>
  </si>
  <si>
    <t>Trọn gói theo chương trình đào tạo</t>
  </si>
  <si>
    <t>Phụ lục 7</t>
  </si>
  <si>
    <t>DỰ TOÁN CHI PHÍ SỬA CHỮA NHỎ TÀI SẢN, TRANG THIẾT BỊ ĐÀO TẠO NGHỀ CÔNG NGHỆ Ô TÔ</t>
  </si>
  <si>
    <t>Hạng mục sửa chữa, thay thế</t>
  </si>
  <si>
    <t>Đơn
 vị tính</t>
  </si>
  <si>
    <t>Số lượt sửa chữa, thay thế</t>
  </si>
  <si>
    <t>Thành tiền 
(đồng)</t>
  </si>
  <si>
    <t>Thay bóng, sửa chữa khi có hư hỏng</t>
  </si>
  <si>
    <t>Sửa chữa, bảo dưỡng hàng năm</t>
  </si>
  <si>
    <t>Tuổi thọ 2000/3000 giờ</t>
  </si>
  <si>
    <t>Máy in</t>
  </si>
  <si>
    <t>Bảo dưỡng 3 lượt/bộ/khóa học</t>
  </si>
  <si>
    <t>Thiết bị mạng</t>
  </si>
  <si>
    <t>Bảo dưỡng 3 lượt/cái/khóa học</t>
  </si>
  <si>
    <t>Máy nạp ắc quy có trợ đề Dynamic 620</t>
  </si>
  <si>
    <t>Thay cuộn dây biến áp</t>
  </si>
  <si>
    <t>Thiết bị thay dầu phanh và xả khí hệ thống phanh</t>
  </si>
  <si>
    <t>Bảo dưỡng 01 lần/01 năm</t>
  </si>
  <si>
    <t>Máy tính cá nhân (PC)</t>
  </si>
  <si>
    <t>Thẻ</t>
  </si>
  <si>
    <t>Mua phần mềm diệt vi rút cho 3 năm</t>
  </si>
  <si>
    <t>Dàn nâng ô tô</t>
  </si>
  <si>
    <t>Lần</t>
  </si>
  <si>
    <t>Thay dầu định kỳ 1,5 năm/lần</t>
  </si>
  <si>
    <t>Xe mô hình với hệ thống chiếu sáng thông thường</t>
  </si>
  <si>
    <t>Thay thế đui, chóa (nếu vỡ hỏng)</t>
  </si>
  <si>
    <t>Xe mô hình với hệ thống chiếu sáng Xenon cũng như hệ thống chiếu sáng LED</t>
  </si>
  <si>
    <t>Thay thế đui, chóa, (nếu vỡ hỏng)</t>
  </si>
  <si>
    <t>Thiết bị tháo lắp lốp xe</t>
  </si>
  <si>
    <t xml:space="preserve"> thay ống dẫn khí (3 năm sử dụng). Bảo dưỡng mô tơ</t>
  </si>
  <si>
    <t>Máy nạp ga điều hòa</t>
  </si>
  <si>
    <t>Thay lọc</t>
  </si>
  <si>
    <t>Tổng</t>
  </si>
  <si>
    <t>Phụ lục 7:</t>
  </si>
  <si>
    <t xml:space="preserve">DỰ TOÁN CHI PHÍ QUẢN LÝ LỚP HỌC </t>
  </si>
  <si>
    <t>Số
 lượng</t>
  </si>
  <si>
    <t>Phụ cấp trách nhiệm</t>
  </si>
  <si>
    <t>Chi cho Ban chỉ đạo</t>
  </si>
  <si>
    <t>Tháng</t>
  </si>
  <si>
    <t>Cán bộ quản lý lớp học, điều phối viên</t>
  </si>
  <si>
    <t>Cán bộ lớp</t>
  </si>
  <si>
    <t>Điện thoại, EMS, Internet…</t>
  </si>
  <si>
    <t>Hội nghị, hội thảo; công tác tuyên truyền; đi lại</t>
  </si>
  <si>
    <t>Hội nghị, hội thảo khoảng 40 người/cuộc (bao gồm: In bảng maktet, nước uống, báo cáo, tài liệu,....)</t>
  </si>
  <si>
    <t>Cuộc</t>
  </si>
  <si>
    <t>Công tác tuyên truyền</t>
  </si>
  <si>
    <t>Quảng cáo trên báo</t>
  </si>
  <si>
    <t>Số</t>
  </si>
  <si>
    <t>Quảng cáo trên đài truyền thanh các xã, huyện…</t>
  </si>
  <si>
    <t>Ngày</t>
  </si>
  <si>
    <t>Tờ rơi</t>
  </si>
  <si>
    <t>Pa nô kích thước 2,5 x 4m</t>
  </si>
  <si>
    <t>Tấm</t>
  </si>
  <si>
    <t>Áp phích kích thước 1,5 x1 m</t>
  </si>
  <si>
    <t>Băng zôn kích thước 1 x5 m</t>
  </si>
  <si>
    <t>Chi phí đi lại dự các Hội nghị triển khai, sơ kết, tổng kết khóa học: Số lượng người theo yêu cầu của cơ quan tổ chức hội nghị</t>
  </si>
  <si>
    <t>Văn phòng phẩm cho công tác quản lý</t>
  </si>
  <si>
    <t>Giấy A4</t>
  </si>
  <si>
    <t>Gam</t>
  </si>
  <si>
    <t>Mực máy in, photo</t>
  </si>
  <si>
    <t>Bằng chữ: Hai trăm tám mươi lăm triệu ba trăm ngàn đồng./.</t>
  </si>
  <si>
    <t>Phụ lục 8:</t>
  </si>
  <si>
    <t xml:space="preserve">DỰ TOÁN CHI HỌC BỔNG CHO SINH VIÊN </t>
  </si>
  <si>
    <t>Mức chi/1 tháng</t>
  </si>
  <si>
    <t>Chi học bổng loại xuất xắc</t>
  </si>
  <si>
    <t>Chi học bổng loại giỏi</t>
  </si>
  <si>
    <t>Chi học bổng loại khá</t>
  </si>
  <si>
    <t>Bằng chữ: Bốn mươi triệu hai trăm năm mươi ngàn đồng./.</t>
  </si>
  <si>
    <t>(2)=(1)/30</t>
  </si>
  <si>
    <t>Phụ lục 02</t>
  </si>
  <si>
    <t>Vật tư</t>
  </si>
  <si>
    <t>Điện, nước</t>
  </si>
  <si>
    <t>Sửa chữa tài sản</t>
  </si>
  <si>
    <t>Phụ lục 03</t>
  </si>
  <si>
    <t>Phụ lục 04</t>
  </si>
  <si>
    <t>Phụ lục 05</t>
  </si>
  <si>
    <t>Phụ lục 06</t>
  </si>
  <si>
    <t>Phụ lục 07</t>
  </si>
  <si>
    <t>Phụ lục 08</t>
  </si>
  <si>
    <t xml:space="preserve">Vậy với 01 lớp học 30 sinh viên, tổng thu học phí và phụ thu là: </t>
  </si>
  <si>
    <t>*</t>
  </si>
  <si>
    <r>
      <t>27.818.000 đồng/ Sinh viên x 30 Sinh viên =</t>
    </r>
    <r>
      <rPr>
        <b/>
        <sz val="12"/>
        <color theme="1"/>
        <rFont val="Times New Roman"/>
        <family val="1"/>
      </rPr>
      <t xml:space="preserve"> 834.540.000 đồng</t>
    </r>
  </si>
  <si>
    <t>Thành phố Hồ Chí Minh, ngày     tháng     năm 2020</t>
  </si>
  <si>
    <t>HIỆU TRƯỞNG</t>
  </si>
  <si>
    <t>NGƯỜI LẬP BẢNG                      PHÒNG KẾ HOẠCH - TÀI CHÍNH</t>
  </si>
  <si>
    <t>BÁO CÁO CHI PHÍ TỐI THIỂU CHO MỘT NGƯỜI HỌC</t>
  </si>
  <si>
    <r>
      <t>(</t>
    </r>
    <r>
      <rPr>
        <i/>
        <u/>
        <sz val="12"/>
        <color theme="1"/>
        <rFont val="Times New Roman"/>
        <family val="1"/>
      </rPr>
      <t>Căn cứ</t>
    </r>
    <r>
      <rPr>
        <i/>
        <sz val="12"/>
        <color theme="1"/>
        <rFont val="Times New Roman"/>
        <family val="1"/>
      </rPr>
      <t>: 
               -  Chương trình khung của ngành Công nghệ Kỹ thuật Ô tô và Cơ điện tử.
               -  Áp dụng cho hệ cao đẳng 2,5 năm;
               - Áp dụng cho lớp học 30 người)</t>
    </r>
  </si>
  <si>
    <t>Quản lý phí</t>
  </si>
  <si>
    <t>Học bổng (trả học bổng theo quy định)</t>
  </si>
  <si>
    <t>Tài liệu hướng dẫn:</t>
  </si>
  <si>
    <t>Tài liệu khác</t>
  </si>
  <si>
    <t>Sổ tay giáo viên (1 quyển 25 trang/1 môn x 30
học phần)</t>
  </si>
  <si>
    <t>Sổ giáo án (1 quyển 60 trang/1 môn x 30 học phần)</t>
  </si>
  <si>
    <t>THANH TOÁN TIỀN LƯƠNG/ TIẾT</t>
  </si>
  <si>
    <t>Lương của giảng viên</t>
  </si>
  <si>
    <t>THANH TOÁN LƯƠNG CỦA GIẢNG VIÊN THAM GIA GIÀNG DẠY</t>
  </si>
  <si>
    <r>
      <t xml:space="preserve">
</t>
    </r>
    <r>
      <rPr>
        <sz val="14"/>
        <color indexed="10"/>
        <rFont val="Times New Roman"/>
        <family val="1"/>
      </rPr>
      <t>- Ngoại ngữ: Tiếng Anh;</t>
    </r>
    <r>
      <rPr>
        <sz val="14"/>
        <rFont val="Times New Roman"/>
        <family val="1"/>
      </rPr>
      <t xml:space="preserve">
- Thời gian học: 420 giờ
- Giáo viên nước ngoài: 01
- Giáo viên Việt Nam: 
- Trợ giảng: </t>
    </r>
  </si>
  <si>
    <t>Số lượng (cho 30 SV)</t>
  </si>
  <si>
    <t>DỰ TOÁN CHI CHÍ VẬT TƯ HỌC TẬP VÀ THI TỐT NGHIỆP NGHÀNH CÔNG NGHỆ Ô TÔ VÀ CƠ ĐIỆN TỬ</t>
  </si>
  <si>
    <t xml:space="preserve"> Bằng chữ: Tám mươi ba triệu, sáu trăm hai mươi sáu ngàn, hai trăm năm mươi hai đồng./.</t>
  </si>
  <si>
    <t>Ngoại ngữ 
(chương trình học bổ sung trước khi tốt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</si>
</sst>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_-* #,##0\ _₫_-;\-* #,##0\ _₫_-;_-* &quot;-&quot;??\ _₫_-;_-@_-"/>
    <numFmt numFmtId="166" formatCode="0.000%"/>
  </numFmts>
  <fonts count="80" x14ac:knownFonts="1">
    <font>
      <sz val="11"/>
      <color theme="1"/>
      <name val="Calibri"/>
      <family val="2"/>
      <scheme val="minor"/>
    </font>
    <font>
      <sz val="12"/>
      <color theme="1"/>
      <name val="Times New Roman"/>
      <family val="1"/>
    </font>
    <font>
      <b/>
      <sz val="12"/>
      <color theme="1"/>
      <name val="Times New Roman"/>
      <family val="1"/>
    </font>
    <font>
      <sz val="11"/>
      <color theme="1"/>
      <name val="Calibri"/>
      <family val="2"/>
      <scheme val="minor"/>
    </font>
    <font>
      <sz val="11"/>
      <color theme="1"/>
      <name val="Times New Roman"/>
      <family val="1"/>
    </font>
    <font>
      <b/>
      <u/>
      <sz val="12"/>
      <color theme="1"/>
      <name val="Times New Roman"/>
      <family val="1"/>
    </font>
    <font>
      <i/>
      <sz val="12"/>
      <color theme="1"/>
      <name val="Times New Roman"/>
      <family val="1"/>
    </font>
    <font>
      <sz val="14"/>
      <color theme="1"/>
      <name val="Times New Roman"/>
      <family val="1"/>
    </font>
    <font>
      <b/>
      <sz val="14"/>
      <color theme="1"/>
      <name val="Times New Roman"/>
      <family val="1"/>
    </font>
    <font>
      <b/>
      <sz val="11"/>
      <color theme="1"/>
      <name val="Times New Roman"/>
      <family val="1"/>
    </font>
    <font>
      <b/>
      <sz val="11"/>
      <color theme="1"/>
      <name val="Calibri"/>
      <family val="2"/>
      <scheme val="minor"/>
    </font>
    <font>
      <i/>
      <sz val="11"/>
      <color theme="1"/>
      <name val="Times New Roman"/>
      <family val="1"/>
    </font>
    <font>
      <b/>
      <i/>
      <sz val="12"/>
      <color theme="1"/>
      <name val="Times New Roman"/>
      <family val="1"/>
    </font>
    <font>
      <b/>
      <u/>
      <sz val="11"/>
      <color theme="1"/>
      <name val="Times New Roman"/>
      <family val="1"/>
    </font>
    <font>
      <sz val="10"/>
      <name val="Arial"/>
      <family val="2"/>
    </font>
    <font>
      <b/>
      <sz val="13"/>
      <name val="Times New Roman"/>
      <family val="1"/>
    </font>
    <font>
      <sz val="10"/>
      <color theme="1"/>
      <name val="Arial"/>
      <family val="2"/>
    </font>
    <font>
      <b/>
      <sz val="14"/>
      <name val="Times New Roman"/>
      <family val="1"/>
    </font>
    <font>
      <i/>
      <sz val="13"/>
      <name val="Times New Roman"/>
      <family val="1"/>
    </font>
    <font>
      <b/>
      <sz val="14"/>
      <color rgb="FF000000"/>
      <name val="Times New Roman"/>
      <family val="1"/>
    </font>
    <font>
      <b/>
      <sz val="13"/>
      <color theme="1"/>
      <name val="Times New Roman"/>
      <family val="1"/>
    </font>
    <font>
      <i/>
      <sz val="11"/>
      <name val="Times New Roman"/>
      <family val="1"/>
    </font>
    <font>
      <i/>
      <sz val="13"/>
      <color theme="1"/>
      <name val="Times New Roman"/>
      <family val="1"/>
    </font>
    <font>
      <i/>
      <sz val="10"/>
      <name val="Arial"/>
      <family val="2"/>
      <charset val="163"/>
    </font>
    <font>
      <sz val="13"/>
      <color theme="1"/>
      <name val="Times New Roman"/>
      <family val="1"/>
    </font>
    <font>
      <sz val="13"/>
      <name val="Times New Roman"/>
      <family val="1"/>
    </font>
    <font>
      <sz val="14"/>
      <color rgb="FF000000"/>
      <name val="Times New Roman"/>
      <family val="1"/>
    </font>
    <font>
      <b/>
      <sz val="12"/>
      <color rgb="FFFF0000"/>
      <name val="Times New Roman"/>
      <family val="1"/>
    </font>
    <font>
      <b/>
      <sz val="10"/>
      <name val="Arial"/>
      <family val="2"/>
      <charset val="163"/>
    </font>
    <font>
      <b/>
      <sz val="10"/>
      <name val="Arial"/>
      <family val="2"/>
    </font>
    <font>
      <sz val="11"/>
      <color theme="1"/>
      <name val="Calibri"/>
      <family val="2"/>
      <charset val="163"/>
      <scheme val="minor"/>
    </font>
    <font>
      <sz val="13"/>
      <color theme="1"/>
      <name val="Times New Roman"/>
      <family val="1"/>
      <charset val="163"/>
    </font>
    <font>
      <b/>
      <vertAlign val="superscript"/>
      <sz val="14"/>
      <color indexed="8"/>
      <name val="Times New Roman"/>
      <family val="1"/>
    </font>
    <font>
      <u/>
      <sz val="10"/>
      <color theme="10"/>
      <name val="Arial"/>
      <family val="2"/>
    </font>
    <font>
      <b/>
      <sz val="14"/>
      <name val="Calibri Light"/>
      <family val="1"/>
      <charset val="163"/>
      <scheme val="major"/>
    </font>
    <font>
      <b/>
      <sz val="14"/>
      <color rgb="FFFF0000"/>
      <name val="Times New Roman"/>
      <family val="1"/>
    </font>
    <font>
      <sz val="14"/>
      <name val="Calibri Light"/>
      <family val="1"/>
      <charset val="163"/>
      <scheme val="major"/>
    </font>
    <font>
      <i/>
      <sz val="10"/>
      <name val="Times New Roman"/>
      <family val="1"/>
    </font>
    <font>
      <sz val="11"/>
      <color indexed="8"/>
      <name val="Calibri"/>
      <family val="2"/>
    </font>
    <font>
      <sz val="12"/>
      <name val=".VnTime"/>
      <family val="2"/>
    </font>
    <font>
      <sz val="10"/>
      <name val="Arial"/>
      <family val="2"/>
      <charset val="163"/>
    </font>
    <font>
      <sz val="12"/>
      <name val="Times New Roman"/>
      <family val="1"/>
    </font>
    <font>
      <sz val="11"/>
      <color theme="1"/>
      <name val="Calibri"/>
      <family val="2"/>
    </font>
    <font>
      <sz val="11"/>
      <name val="Arial"/>
      <family val="2"/>
    </font>
    <font>
      <sz val="12"/>
      <name val="Arial"/>
      <family val="2"/>
    </font>
    <font>
      <b/>
      <i/>
      <sz val="14"/>
      <color rgb="FFFF0000"/>
      <name val="Times New Roman"/>
      <family val="1"/>
    </font>
    <font>
      <sz val="12"/>
      <color rgb="FFFF0000"/>
      <name val="Arial"/>
      <family val="2"/>
    </font>
    <font>
      <sz val="14"/>
      <name val="Times New Roman"/>
      <family val="1"/>
    </font>
    <font>
      <sz val="14"/>
      <color rgb="FFFF0000"/>
      <name val="Times New Roman"/>
      <family val="1"/>
    </font>
    <font>
      <sz val="10"/>
      <color rgb="FFFF0000"/>
      <name val="Arial"/>
      <family val="2"/>
    </font>
    <font>
      <sz val="13"/>
      <color rgb="FF000000"/>
      <name val="Times New Roman"/>
      <family val="1"/>
    </font>
    <font>
      <sz val="13"/>
      <name val="Arial"/>
      <family val="2"/>
    </font>
    <font>
      <b/>
      <sz val="13"/>
      <color rgb="FFFF0000"/>
      <name val="Times New Roman"/>
      <family val="1"/>
    </font>
    <font>
      <sz val="13"/>
      <color rgb="FFFF0000"/>
      <name val="Times New Roman"/>
      <family val="1"/>
    </font>
    <font>
      <b/>
      <sz val="12"/>
      <name val="Times New Roman"/>
      <family val="1"/>
    </font>
    <font>
      <b/>
      <sz val="13"/>
      <color rgb="FFFF0000"/>
      <name val="Times New Roman"/>
      <family val="1"/>
      <charset val="163"/>
    </font>
    <font>
      <sz val="14"/>
      <color indexed="10"/>
      <name val="Times New Roman"/>
      <family val="1"/>
    </font>
    <font>
      <sz val="12"/>
      <color theme="1"/>
      <name val="Calibri"/>
      <family val="2"/>
      <scheme val="minor"/>
    </font>
    <font>
      <b/>
      <sz val="13"/>
      <name val="Times New Roman"/>
      <family val="1"/>
      <charset val="163"/>
    </font>
    <font>
      <sz val="13"/>
      <name val="Times New Roman"/>
      <family val="1"/>
      <charset val="163"/>
    </font>
    <font>
      <b/>
      <sz val="13"/>
      <color rgb="FF000000"/>
      <name val="Times New Roman"/>
      <family val="1"/>
      <charset val="163"/>
    </font>
    <font>
      <b/>
      <sz val="11"/>
      <name val="Times New Roman"/>
      <family val="1"/>
      <charset val="163"/>
    </font>
    <font>
      <sz val="13"/>
      <color rgb="FFFF0000"/>
      <name val="Times New Roman"/>
      <family val="1"/>
      <charset val="163"/>
    </font>
    <font>
      <sz val="11"/>
      <color rgb="FFFF0000"/>
      <name val="Times New Roman"/>
      <family val="1"/>
      <charset val="163"/>
    </font>
    <font>
      <sz val="13"/>
      <color rgb="FF000000"/>
      <name val="Times New Roman"/>
      <family val="1"/>
      <charset val="163"/>
    </font>
    <font>
      <sz val="11"/>
      <name val="Times New Roman"/>
      <family val="1"/>
      <charset val="163"/>
    </font>
    <font>
      <i/>
      <sz val="13"/>
      <color theme="1"/>
      <name val="Times New Roman"/>
      <family val="1"/>
      <charset val="163"/>
    </font>
    <font>
      <i/>
      <sz val="13"/>
      <name val="Times New Roman"/>
      <family val="1"/>
      <charset val="163"/>
    </font>
    <font>
      <sz val="13"/>
      <color rgb="FF141414"/>
      <name val="Times New Roman"/>
      <family val="1"/>
      <charset val="163"/>
    </font>
    <font>
      <i/>
      <sz val="13"/>
      <color rgb="FF000000"/>
      <name val="Times New Roman"/>
      <family val="1"/>
      <charset val="163"/>
    </font>
    <font>
      <sz val="13"/>
      <color indexed="8"/>
      <name val="Symbol"/>
      <family val="1"/>
      <charset val="2"/>
    </font>
    <font>
      <sz val="13"/>
      <color indexed="8"/>
      <name val="Times New Roman"/>
      <family val="1"/>
      <charset val="163"/>
    </font>
    <font>
      <i/>
      <sz val="13"/>
      <color rgb="FFFF0000"/>
      <name val="Times New Roman"/>
      <family val="1"/>
    </font>
    <font>
      <sz val="10"/>
      <name val="Times New Roman"/>
      <family val="1"/>
    </font>
    <font>
      <b/>
      <sz val="10"/>
      <name val="Times New Roman"/>
      <family val="1"/>
    </font>
    <font>
      <b/>
      <sz val="13"/>
      <color rgb="FF000000"/>
      <name val="Times New Roman"/>
      <family val="1"/>
    </font>
    <font>
      <sz val="10"/>
      <name val="Calibri"/>
      <family val="2"/>
    </font>
    <font>
      <b/>
      <i/>
      <sz val="13"/>
      <color rgb="FF000000"/>
      <name val="Times New Roman"/>
      <family val="1"/>
    </font>
    <font>
      <b/>
      <sz val="11"/>
      <name val="Times New Roman"/>
      <family val="1"/>
    </font>
    <font>
      <i/>
      <u/>
      <sz val="12"/>
      <color theme="1"/>
      <name val="Times New Roman"/>
      <family val="1"/>
    </font>
  </fonts>
  <fills count="1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rgb="FFFFFFFF"/>
        <bgColor indexed="64"/>
      </patternFill>
    </fill>
  </fills>
  <borders count="22">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4">
    <xf numFmtId="0" fontId="0" fillId="0" borderId="0"/>
    <xf numFmtId="43" fontId="3"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0" fontId="33" fillId="0" borderId="0" applyNumberFormat="0" applyFill="0" applyBorder="0" applyAlignment="0" applyProtection="0"/>
    <xf numFmtId="0" fontId="38" fillId="4"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10" borderId="0" applyNumberFormat="0" applyBorder="0" applyAlignment="0" applyProtection="0"/>
    <xf numFmtId="0" fontId="38" fillId="11" borderId="0" applyNumberFormat="0" applyBorder="0" applyAlignment="0" applyProtection="0"/>
    <xf numFmtId="0" fontId="38" fillId="12" borderId="0" applyNumberFormat="0" applyBorder="0" applyAlignment="0" applyProtection="0"/>
    <xf numFmtId="0" fontId="38" fillId="7" borderId="0" applyNumberFormat="0" applyBorder="0" applyAlignment="0" applyProtection="0"/>
    <xf numFmtId="0" fontId="38" fillId="10" borderId="0" applyNumberFormat="0" applyBorder="0" applyAlignment="0" applyProtection="0"/>
    <xf numFmtId="0" fontId="38" fillId="13" borderId="0" applyNumberFormat="0" applyBorder="0" applyAlignment="0" applyProtection="0"/>
    <xf numFmtId="43" fontId="39" fillId="0" borderId="0" applyFont="0" applyFill="0" applyBorder="0" applyAlignment="0" applyProtection="0"/>
    <xf numFmtId="43" fontId="40"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39" fillId="0" borderId="0"/>
    <xf numFmtId="0" fontId="14" fillId="0" borderId="0"/>
    <xf numFmtId="0" fontId="14" fillId="0" borderId="0"/>
    <xf numFmtId="0" fontId="14" fillId="0" borderId="0"/>
    <xf numFmtId="0" fontId="14" fillId="0" borderId="0"/>
    <xf numFmtId="0" fontId="14" fillId="0" borderId="0"/>
    <xf numFmtId="0" fontId="40" fillId="0" borderId="0"/>
    <xf numFmtId="0" fontId="41" fillId="0" borderId="0"/>
    <xf numFmtId="0" fontId="42" fillId="0" borderId="0"/>
    <xf numFmtId="9" fontId="3" fillId="0" borderId="0" applyFont="0" applyFill="0" applyBorder="0" applyAlignment="0" applyProtection="0"/>
  </cellStyleXfs>
  <cellXfs count="469">
    <xf numFmtId="0" fontId="0" fillId="0" borderId="0" xfId="0"/>
    <xf numFmtId="0" fontId="1" fillId="0" borderId="0" xfId="0" applyFont="1"/>
    <xf numFmtId="0" fontId="2" fillId="0" borderId="0" xfId="0" applyFont="1"/>
    <xf numFmtId="0" fontId="9" fillId="0" borderId="2" xfId="0" applyFont="1" applyBorder="1" applyAlignment="1">
      <alignment horizontal="center" vertical="center"/>
    </xf>
    <xf numFmtId="0" fontId="9" fillId="0" borderId="2" xfId="0" applyFont="1" applyBorder="1" applyAlignment="1">
      <alignment horizontal="center" vertical="center" wrapText="1"/>
    </xf>
    <xf numFmtId="0" fontId="4" fillId="0" borderId="2" xfId="0" applyFont="1" applyBorder="1" applyAlignment="1">
      <alignment horizontal="center" vertical="center"/>
    </xf>
    <xf numFmtId="0" fontId="4" fillId="0" borderId="2" xfId="0" applyFont="1" applyBorder="1" applyAlignment="1">
      <alignment vertical="center"/>
    </xf>
    <xf numFmtId="164" fontId="1" fillId="0" borderId="2" xfId="1" applyNumberFormat="1" applyFont="1" applyBorder="1"/>
    <xf numFmtId="0" fontId="1" fillId="0" borderId="2" xfId="0" applyFont="1" applyBorder="1" applyAlignment="1">
      <alignment horizontal="center"/>
    </xf>
    <xf numFmtId="164" fontId="1" fillId="0" borderId="2" xfId="0" applyNumberFormat="1" applyFont="1" applyBorder="1"/>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8" fillId="0" borderId="0" xfId="0" applyFont="1" applyAlignment="1">
      <alignment vertical="center"/>
    </xf>
    <xf numFmtId="0" fontId="5" fillId="0" borderId="0" xfId="0" applyFont="1" applyAlignment="1"/>
    <xf numFmtId="0" fontId="6" fillId="0" borderId="0" xfId="0" applyFont="1" applyAlignment="1">
      <alignment vertical="center"/>
    </xf>
    <xf numFmtId="0" fontId="1" fillId="0" borderId="0" xfId="0" applyFont="1" applyAlignment="1">
      <alignment vertical="center"/>
    </xf>
    <xf numFmtId="0" fontId="6" fillId="0" borderId="4" xfId="0" applyFont="1" applyBorder="1" applyAlignment="1">
      <alignment horizontal="center" vertical="center"/>
    </xf>
    <xf numFmtId="164" fontId="1" fillId="0" borderId="7" xfId="1" applyNumberFormat="1" applyFont="1" applyBorder="1"/>
    <xf numFmtId="0" fontId="1" fillId="0" borderId="6" xfId="0" applyFont="1" applyBorder="1" applyAlignment="1">
      <alignment horizontal="right"/>
    </xf>
    <xf numFmtId="164" fontId="2" fillId="0" borderId="2" xfId="1" applyNumberFormat="1" applyFont="1" applyBorder="1"/>
    <xf numFmtId="0" fontId="6" fillId="0" borderId="0" xfId="0" applyFont="1" applyBorder="1" applyAlignment="1">
      <alignment horizontal="center" vertical="center"/>
    </xf>
    <xf numFmtId="164" fontId="4" fillId="0" borderId="2" xfId="1" applyNumberFormat="1" applyFont="1" applyBorder="1" applyAlignment="1">
      <alignment vertical="center"/>
    </xf>
    <xf numFmtId="0" fontId="2" fillId="0" borderId="2" xfId="0" applyFont="1" applyBorder="1"/>
    <xf numFmtId="164" fontId="9" fillId="0" borderId="2" xfId="1" applyNumberFormat="1" applyFont="1" applyBorder="1" applyAlignment="1">
      <alignment vertical="center"/>
    </xf>
    <xf numFmtId="0" fontId="2" fillId="0" borderId="0" xfId="0" applyFont="1" applyAlignment="1"/>
    <xf numFmtId="0" fontId="5" fillId="0" borderId="0" xfId="0" applyFont="1" applyBorder="1" applyAlignment="1"/>
    <xf numFmtId="0" fontId="9" fillId="0" borderId="2" xfId="0" quotePrefix="1" applyFont="1" applyBorder="1" applyAlignment="1">
      <alignment horizontal="center" vertical="center"/>
    </xf>
    <xf numFmtId="0" fontId="1" fillId="0" borderId="0" xfId="0" quotePrefix="1" applyFont="1"/>
    <xf numFmtId="0" fontId="1" fillId="0" borderId="6" xfId="0" applyFont="1" applyBorder="1"/>
    <xf numFmtId="0" fontId="13" fillId="0" borderId="4" xfId="0" applyFont="1" applyBorder="1" applyAlignment="1">
      <alignment horizontal="left" vertical="center"/>
    </xf>
    <xf numFmtId="0" fontId="14" fillId="2" borderId="0" xfId="2" applyFont="1" applyFill="1"/>
    <xf numFmtId="0" fontId="14" fillId="2" borderId="0" xfId="2" applyFont="1" applyFill="1" applyAlignment="1">
      <alignment horizontal="right"/>
    </xf>
    <xf numFmtId="164" fontId="14" fillId="2" borderId="0" xfId="3" applyNumberFormat="1" applyFont="1" applyFill="1" applyAlignment="1">
      <alignment horizontal="right"/>
    </xf>
    <xf numFmtId="0" fontId="16" fillId="2" borderId="0" xfId="2" applyFont="1" applyFill="1" applyAlignment="1">
      <alignment horizontal="right"/>
    </xf>
    <xf numFmtId="164" fontId="16" fillId="2" borderId="0" xfId="3" applyNumberFormat="1" applyFont="1" applyFill="1" applyAlignment="1">
      <alignment horizontal="right"/>
    </xf>
    <xf numFmtId="164" fontId="19" fillId="0" borderId="2" xfId="3" applyNumberFormat="1" applyFont="1" applyBorder="1" applyAlignment="1">
      <alignment horizontal="center" vertical="center" wrapText="1"/>
    </xf>
    <xf numFmtId="3" fontId="20" fillId="2" borderId="2" xfId="4" applyNumberFormat="1" applyFont="1" applyFill="1" applyBorder="1" applyAlignment="1">
      <alignment horizontal="center" vertical="center" wrapText="1"/>
    </xf>
    <xf numFmtId="164" fontId="20" fillId="2" borderId="2" xfId="3" applyNumberFormat="1" applyFont="1" applyFill="1" applyBorder="1" applyAlignment="1">
      <alignment horizontal="center" vertical="center" wrapText="1"/>
    </xf>
    <xf numFmtId="3" fontId="15" fillId="2" borderId="2" xfId="4" applyNumberFormat="1" applyFont="1" applyFill="1" applyBorder="1" applyAlignment="1">
      <alignment horizontal="center" vertical="center" wrapText="1"/>
    </xf>
    <xf numFmtId="49" fontId="21" fillId="2" borderId="2" xfId="2" applyNumberFormat="1" applyFont="1" applyFill="1" applyBorder="1" applyAlignment="1">
      <alignment horizontal="center" vertical="center" wrapText="1"/>
    </xf>
    <xf numFmtId="49" fontId="18" fillId="2" borderId="2" xfId="2" applyNumberFormat="1" applyFont="1" applyFill="1" applyBorder="1" applyAlignment="1">
      <alignment horizontal="left" vertical="center" wrapText="1"/>
    </xf>
    <xf numFmtId="49" fontId="18" fillId="2" borderId="2" xfId="2" applyNumberFormat="1" applyFont="1" applyFill="1" applyBorder="1" applyAlignment="1">
      <alignment horizontal="center" vertical="center" wrapText="1"/>
    </xf>
    <xf numFmtId="164" fontId="18" fillId="2" borderId="2" xfId="3" applyNumberFormat="1" applyFont="1" applyFill="1" applyBorder="1" applyAlignment="1">
      <alignment horizontal="center" vertical="center" wrapText="1"/>
    </xf>
    <xf numFmtId="3" fontId="22" fillId="2" borderId="2" xfId="2" applyNumberFormat="1" applyFont="1" applyFill="1" applyBorder="1" applyAlignment="1">
      <alignment horizontal="center" vertical="center" wrapText="1"/>
    </xf>
    <xf numFmtId="164" fontId="22" fillId="2" borderId="2" xfId="3" applyNumberFormat="1" applyFont="1" applyFill="1" applyBorder="1" applyAlignment="1">
      <alignment horizontal="center" vertical="center" wrapText="1"/>
    </xf>
    <xf numFmtId="49" fontId="23" fillId="2" borderId="0" xfId="2" applyNumberFormat="1" applyFont="1" applyFill="1"/>
    <xf numFmtId="3" fontId="24" fillId="2" borderId="2" xfId="4" applyNumberFormat="1" applyFont="1" applyFill="1" applyBorder="1" applyAlignment="1">
      <alignment horizontal="right" vertical="center" wrapText="1"/>
    </xf>
    <xf numFmtId="164" fontId="24" fillId="2" borderId="2" xfId="3" applyNumberFormat="1" applyFont="1" applyFill="1" applyBorder="1" applyAlignment="1">
      <alignment horizontal="right" vertical="center" wrapText="1"/>
    </xf>
    <xf numFmtId="3" fontId="25" fillId="2" borderId="2" xfId="4" applyNumberFormat="1" applyFont="1" applyFill="1" applyBorder="1" applyAlignment="1">
      <alignment horizontal="right" vertical="center" wrapText="1"/>
    </xf>
    <xf numFmtId="3" fontId="24" fillId="2" borderId="8" xfId="4" applyNumberFormat="1" applyFont="1" applyFill="1" applyBorder="1" applyAlignment="1">
      <alignment horizontal="right" vertical="center" wrapText="1"/>
    </xf>
    <xf numFmtId="164" fontId="24" fillId="2" borderId="8" xfId="3" applyNumberFormat="1" applyFont="1" applyFill="1" applyBorder="1" applyAlignment="1">
      <alignment horizontal="right" vertical="center" wrapText="1"/>
    </xf>
    <xf numFmtId="3" fontId="25" fillId="2" borderId="8" xfId="4" applyNumberFormat="1" applyFont="1" applyFill="1" applyBorder="1" applyAlignment="1">
      <alignment horizontal="right" vertical="center" wrapText="1"/>
    </xf>
    <xf numFmtId="164" fontId="26" fillId="0" borderId="9" xfId="3" applyNumberFormat="1" applyFont="1" applyBorder="1" applyAlignment="1">
      <alignment horizontal="center" vertical="center" wrapText="1"/>
    </xf>
    <xf numFmtId="3" fontId="24" fillId="2" borderId="9" xfId="4" applyNumberFormat="1" applyFont="1" applyFill="1" applyBorder="1" applyAlignment="1">
      <alignment horizontal="right" vertical="center" wrapText="1"/>
    </xf>
    <xf numFmtId="164" fontId="24" fillId="2" borderId="9" xfId="3" applyNumberFormat="1" applyFont="1" applyFill="1" applyBorder="1" applyAlignment="1">
      <alignment horizontal="right" vertical="center" wrapText="1"/>
    </xf>
    <xf numFmtId="3" fontId="25" fillId="2" borderId="9" xfId="4" applyNumberFormat="1" applyFont="1" applyFill="1" applyBorder="1" applyAlignment="1">
      <alignment horizontal="right" vertical="center" wrapText="1"/>
    </xf>
    <xf numFmtId="164" fontId="24" fillId="2" borderId="10" xfId="3" applyNumberFormat="1" applyFont="1" applyFill="1" applyBorder="1" applyAlignment="1">
      <alignment horizontal="right" vertical="center" wrapText="1"/>
    </xf>
    <xf numFmtId="3" fontId="25" fillId="2" borderId="10" xfId="4" applyNumberFormat="1" applyFont="1" applyFill="1" applyBorder="1" applyAlignment="1">
      <alignment horizontal="right" vertical="center" wrapText="1"/>
    </xf>
    <xf numFmtId="3" fontId="15" fillId="2" borderId="2" xfId="4" applyNumberFormat="1" applyFont="1" applyFill="1" applyBorder="1" applyAlignment="1">
      <alignment horizontal="right" vertical="center" wrapText="1"/>
    </xf>
    <xf numFmtId="0" fontId="28" fillId="2" borderId="0" xfId="2" applyFont="1" applyFill="1"/>
    <xf numFmtId="3" fontId="20" fillId="2" borderId="2" xfId="4" applyNumberFormat="1" applyFont="1" applyFill="1" applyBorder="1" applyAlignment="1">
      <alignment horizontal="right" vertical="center" wrapText="1"/>
    </xf>
    <xf numFmtId="164" fontId="8" fillId="0" borderId="2" xfId="3" applyNumberFormat="1" applyFont="1" applyBorder="1" applyAlignment="1">
      <alignment horizontal="right" vertical="center" wrapText="1"/>
    </xf>
    <xf numFmtId="0" fontId="29" fillId="2" borderId="0" xfId="2" applyFont="1" applyFill="1"/>
    <xf numFmtId="164" fontId="30" fillId="0" borderId="5" xfId="3" applyNumberFormat="1" applyFont="1" applyBorder="1"/>
    <xf numFmtId="3" fontId="31" fillId="2" borderId="5" xfId="2" applyNumberFormat="1" applyFont="1" applyFill="1" applyBorder="1" applyAlignment="1">
      <alignment horizontal="center" vertical="center" wrapText="1"/>
    </xf>
    <xf numFmtId="164" fontId="31" fillId="2" borderId="5" xfId="3" applyNumberFormat="1" applyFont="1" applyFill="1" applyBorder="1" applyAlignment="1">
      <alignment horizontal="center" vertical="center" wrapText="1"/>
    </xf>
    <xf numFmtId="164" fontId="15" fillId="2" borderId="5" xfId="2" applyNumberFormat="1" applyFont="1" applyFill="1" applyBorder="1" applyAlignment="1">
      <alignment horizontal="center" vertical="center" wrapText="1"/>
    </xf>
    <xf numFmtId="0" fontId="33" fillId="0" borderId="0" xfId="5"/>
    <xf numFmtId="0" fontId="34" fillId="2" borderId="2" xfId="2" applyFont="1" applyFill="1" applyBorder="1" applyAlignment="1">
      <alignment horizontal="center"/>
    </xf>
    <xf numFmtId="0" fontId="34" fillId="2" borderId="2" xfId="2" applyFont="1" applyFill="1" applyBorder="1" applyAlignment="1">
      <alignment horizontal="right"/>
    </xf>
    <xf numFmtId="3" fontId="34" fillId="2" borderId="2" xfId="2" applyNumberFormat="1" applyFont="1" applyFill="1" applyBorder="1" applyAlignment="1">
      <alignment horizontal="right"/>
    </xf>
    <xf numFmtId="164" fontId="35" fillId="2" borderId="2" xfId="2" applyNumberFormat="1" applyFont="1" applyFill="1" applyBorder="1"/>
    <xf numFmtId="0" fontId="34" fillId="2" borderId="2" xfId="2" applyFont="1" applyFill="1" applyBorder="1"/>
    <xf numFmtId="0" fontId="34" fillId="2" borderId="0" xfId="2" applyFont="1" applyFill="1"/>
    <xf numFmtId="0" fontId="36" fillId="2" borderId="0" xfId="2" applyFont="1" applyFill="1" applyAlignment="1"/>
    <xf numFmtId="0" fontId="36" fillId="2" borderId="0" xfId="2" applyFont="1" applyFill="1" applyAlignment="1">
      <alignment horizontal="left"/>
    </xf>
    <xf numFmtId="0" fontId="36" fillId="2" borderId="0" xfId="2" applyFont="1" applyFill="1"/>
    <xf numFmtId="0" fontId="36" fillId="2" borderId="0" xfId="2" applyFont="1" applyFill="1" applyAlignment="1">
      <alignment horizontal="right"/>
    </xf>
    <xf numFmtId="0" fontId="14" fillId="2" borderId="0" xfId="2" applyFont="1" applyFill="1" applyAlignment="1">
      <alignment horizontal="left"/>
    </xf>
    <xf numFmtId="164" fontId="16" fillId="2" borderId="0" xfId="3" applyNumberFormat="1" applyFont="1" applyFill="1"/>
    <xf numFmtId="3" fontId="37" fillId="0" borderId="0" xfId="3" applyNumberFormat="1" applyFont="1" applyFill="1" applyBorder="1" applyAlignment="1">
      <alignment horizontal="center" vertical="center" wrapText="1"/>
    </xf>
    <xf numFmtId="0" fontId="2" fillId="0" borderId="6" xfId="0" applyFont="1" applyBorder="1" applyAlignment="1">
      <alignment horizontal="center" vertical="center" wrapText="1"/>
    </xf>
    <xf numFmtId="0" fontId="6" fillId="0" borderId="2" xfId="0" applyFont="1" applyBorder="1"/>
    <xf numFmtId="0" fontId="12" fillId="0" borderId="2" xfId="0" applyFont="1" applyBorder="1"/>
    <xf numFmtId="0" fontId="4" fillId="0" borderId="2" xfId="0" applyFont="1" applyBorder="1" applyAlignment="1">
      <alignment horizontal="left" vertical="center"/>
    </xf>
    <xf numFmtId="0" fontId="14" fillId="0" borderId="0" xfId="25"/>
    <xf numFmtId="0" fontId="15" fillId="0" borderId="0" xfId="25" applyFont="1" applyAlignment="1">
      <alignment vertical="center"/>
    </xf>
    <xf numFmtId="0" fontId="14" fillId="0" borderId="0" xfId="25" applyAlignment="1"/>
    <xf numFmtId="164" fontId="0" fillId="0" borderId="0" xfId="3" applyNumberFormat="1" applyFont="1" applyAlignment="1"/>
    <xf numFmtId="0" fontId="14" fillId="0" borderId="0" xfId="25" applyAlignment="1">
      <alignment horizontal="right"/>
    </xf>
    <xf numFmtId="49" fontId="2" fillId="0" borderId="2" xfId="25" applyNumberFormat="1" applyFont="1" applyBorder="1" applyAlignment="1">
      <alignment horizontal="center" vertical="center"/>
    </xf>
    <xf numFmtId="0" fontId="2" fillId="0" borderId="2" xfId="25" applyFont="1" applyBorder="1" applyAlignment="1">
      <alignment horizontal="center" vertical="center"/>
    </xf>
    <xf numFmtId="164" fontId="2" fillId="0" borderId="2" xfId="3" applyNumberFormat="1" applyFont="1" applyBorder="1" applyAlignment="1">
      <alignment horizontal="center" vertical="center"/>
    </xf>
    <xf numFmtId="0" fontId="17" fillId="0" borderId="2" xfId="25" applyFont="1" applyBorder="1" applyAlignment="1">
      <alignment horizontal="center" vertical="center"/>
    </xf>
    <xf numFmtId="0" fontId="17" fillId="0" borderId="2" xfId="25" applyFont="1" applyBorder="1" applyAlignment="1">
      <alignment horizontal="justify" vertical="center"/>
    </xf>
    <xf numFmtId="164" fontId="17" fillId="0" borderId="2" xfId="3" applyNumberFormat="1" applyFont="1" applyBorder="1" applyAlignment="1">
      <alignment horizontal="center" vertical="center"/>
    </xf>
    <xf numFmtId="0" fontId="19" fillId="0" borderId="2" xfId="25" applyFont="1" applyBorder="1" applyAlignment="1">
      <alignment horizontal="center" vertical="center" wrapText="1"/>
    </xf>
    <xf numFmtId="0" fontId="19" fillId="0" borderId="2" xfId="25" applyFont="1" applyBorder="1" applyAlignment="1">
      <alignment horizontal="center" vertical="center"/>
    </xf>
    <xf numFmtId="0" fontId="44" fillId="0" borderId="0" xfId="25" applyFont="1" applyAlignment="1">
      <alignment horizontal="right"/>
    </xf>
    <xf numFmtId="0" fontId="44" fillId="0" borderId="0" xfId="25" applyFont="1"/>
    <xf numFmtId="0" fontId="45" fillId="0" borderId="2" xfId="25" applyFont="1" applyBorder="1" applyAlignment="1">
      <alignment horizontal="center" vertical="center"/>
    </xf>
    <xf numFmtId="0" fontId="45" fillId="0" borderId="2" xfId="25" applyFont="1" applyBorder="1" applyAlignment="1">
      <alignment horizontal="justify" vertical="center"/>
    </xf>
    <xf numFmtId="0" fontId="35" fillId="0" borderId="2" xfId="25" applyFont="1" applyBorder="1" applyAlignment="1">
      <alignment horizontal="center" vertical="center"/>
    </xf>
    <xf numFmtId="164" fontId="35" fillId="0" borderId="2" xfId="3" applyNumberFormat="1" applyFont="1" applyBorder="1" applyAlignment="1">
      <alignment horizontal="center" vertical="center"/>
    </xf>
    <xf numFmtId="164" fontId="35" fillId="0" borderId="2" xfId="3" applyNumberFormat="1" applyFont="1" applyBorder="1" applyAlignment="1">
      <alignment horizontal="right" vertical="center" wrapText="1"/>
    </xf>
    <xf numFmtId="0" fontId="46" fillId="0" borderId="0" xfId="25" applyFont="1" applyAlignment="1">
      <alignment horizontal="right"/>
    </xf>
    <xf numFmtId="0" fontId="46" fillId="0" borderId="0" xfId="25" applyFont="1"/>
    <xf numFmtId="0" fontId="47" fillId="0" borderId="2" xfId="25" applyFont="1" applyBorder="1" applyAlignment="1">
      <alignment horizontal="center" vertical="center"/>
    </xf>
    <xf numFmtId="0" fontId="47" fillId="0" borderId="2" xfId="25" applyFont="1" applyBorder="1" applyAlignment="1">
      <alignment vertical="center"/>
    </xf>
    <xf numFmtId="0" fontId="26" fillId="0" borderId="2" xfId="25" applyFont="1" applyBorder="1" applyAlignment="1">
      <alignment horizontal="center" vertical="center"/>
    </xf>
    <xf numFmtId="164" fontId="26" fillId="0" borderId="2" xfId="3" applyNumberFormat="1" applyFont="1" applyBorder="1" applyAlignment="1">
      <alignment horizontal="center" vertical="center"/>
    </xf>
    <xf numFmtId="3" fontId="26" fillId="0" borderId="2" xfId="25" applyNumberFormat="1" applyFont="1" applyBorder="1" applyAlignment="1">
      <alignment horizontal="right" vertical="center" wrapText="1"/>
    </xf>
    <xf numFmtId="3" fontId="26" fillId="0" borderId="2" xfId="25" applyNumberFormat="1" applyFont="1" applyBorder="1" applyAlignment="1">
      <alignment horizontal="center" vertical="center"/>
    </xf>
    <xf numFmtId="0" fontId="47" fillId="0" borderId="2" xfId="25" applyFont="1" applyBorder="1" applyAlignment="1">
      <alignment horizontal="justify" vertical="center"/>
    </xf>
    <xf numFmtId="164" fontId="48" fillId="0" borderId="2" xfId="3" applyNumberFormat="1" applyFont="1" applyBorder="1" applyAlignment="1">
      <alignment horizontal="center" vertical="center"/>
    </xf>
    <xf numFmtId="0" fontId="48" fillId="0" borderId="2" xfId="25" applyFont="1" applyBorder="1" applyAlignment="1">
      <alignment horizontal="center" vertical="center"/>
    </xf>
    <xf numFmtId="0" fontId="49" fillId="0" borderId="0" xfId="25" applyFont="1" applyAlignment="1">
      <alignment horizontal="right"/>
    </xf>
    <xf numFmtId="0" fontId="49" fillId="0" borderId="0" xfId="25" applyFont="1"/>
    <xf numFmtId="0" fontId="26" fillId="0" borderId="2" xfId="25" applyFont="1" applyBorder="1" applyAlignment="1">
      <alignment vertical="center" wrapText="1"/>
    </xf>
    <xf numFmtId="0" fontId="45" fillId="0" borderId="2" xfId="25" applyFont="1" applyBorder="1" applyAlignment="1">
      <alignment vertical="center"/>
    </xf>
    <xf numFmtId="0" fontId="47" fillId="0" borderId="1" xfId="25" applyFont="1" applyBorder="1" applyAlignment="1">
      <alignment horizontal="justify" vertical="center"/>
    </xf>
    <xf numFmtId="0" fontId="26" fillId="0" borderId="7" xfId="25" applyFont="1" applyBorder="1" applyAlignment="1">
      <alignment horizontal="center" vertical="center"/>
    </xf>
    <xf numFmtId="0" fontId="50" fillId="0" borderId="2" xfId="25" applyFont="1" applyBorder="1" applyAlignment="1">
      <alignment vertical="center"/>
    </xf>
    <xf numFmtId="0" fontId="50" fillId="0" borderId="2" xfId="25" applyFont="1" applyBorder="1" applyAlignment="1">
      <alignment vertical="center" wrapText="1"/>
    </xf>
    <xf numFmtId="164" fontId="35" fillId="0" borderId="7" xfId="25" applyNumberFormat="1" applyFont="1" applyBorder="1" applyAlignment="1">
      <alignment horizontal="right" vertical="center"/>
    </xf>
    <xf numFmtId="3" fontId="19" fillId="0" borderId="2" xfId="25" applyNumberFormat="1" applyFont="1" applyBorder="1" applyAlignment="1">
      <alignment horizontal="center" vertical="center"/>
    </xf>
    <xf numFmtId="0" fontId="25" fillId="0" borderId="0" xfId="25" applyFont="1"/>
    <xf numFmtId="0" fontId="51" fillId="0" borderId="0" xfId="25" applyFont="1"/>
    <xf numFmtId="0" fontId="15" fillId="0" borderId="0" xfId="25" applyFont="1"/>
    <xf numFmtId="43" fontId="15" fillId="0" borderId="0" xfId="3" applyFont="1"/>
    <xf numFmtId="43" fontId="52" fillId="0" borderId="0" xfId="3" applyFont="1"/>
    <xf numFmtId="0" fontId="53" fillId="0" borderId="0" xfId="25" applyFont="1"/>
    <xf numFmtId="0" fontId="41" fillId="0" borderId="2" xfId="25" applyFont="1" applyBorder="1" applyAlignment="1">
      <alignment horizontal="center" vertical="center" wrapText="1"/>
    </xf>
    <xf numFmtId="164" fontId="24" fillId="0" borderId="2" xfId="3" applyNumberFormat="1" applyFont="1" applyBorder="1" applyAlignment="1">
      <alignment horizontal="center" vertical="center"/>
    </xf>
    <xf numFmtId="0" fontId="14" fillId="0" borderId="0" xfId="25" applyAlignment="1">
      <alignment vertical="center"/>
    </xf>
    <xf numFmtId="49" fontId="14" fillId="0" borderId="0" xfId="25" applyNumberFormat="1" applyAlignment="1">
      <alignment vertical="center"/>
    </xf>
    <xf numFmtId="0" fontId="2" fillId="0" borderId="2" xfId="25" applyFont="1" applyBorder="1" applyAlignment="1">
      <alignment horizontal="center" vertical="center" wrapText="1"/>
    </xf>
    <xf numFmtId="0" fontId="57" fillId="0" borderId="0" xfId="25" applyFont="1" applyAlignment="1">
      <alignment vertical="center"/>
    </xf>
    <xf numFmtId="0" fontId="24" fillId="0" borderId="2" xfId="25" applyFont="1" applyBorder="1" applyAlignment="1">
      <alignment horizontal="center" vertical="center"/>
    </xf>
    <xf numFmtId="0" fontId="47" fillId="0" borderId="2" xfId="26" applyFont="1" applyBorder="1" applyAlignment="1">
      <alignment vertical="center" wrapText="1"/>
    </xf>
    <xf numFmtId="0" fontId="47" fillId="0" borderId="2" xfId="26" applyFont="1" applyBorder="1" applyAlignment="1">
      <alignment horizontal="center" vertical="center" wrapText="1"/>
    </xf>
    <xf numFmtId="164" fontId="47" fillId="0" borderId="2" xfId="21" applyNumberFormat="1" applyFont="1" applyBorder="1" applyAlignment="1">
      <alignment horizontal="center" vertical="center"/>
    </xf>
    <xf numFmtId="164" fontId="24" fillId="0" borderId="2" xfId="25" applyNumberFormat="1" applyFont="1" applyBorder="1" applyAlignment="1">
      <alignment horizontal="center" vertical="center"/>
    </xf>
    <xf numFmtId="0" fontId="47" fillId="0" borderId="2" xfId="27" applyFont="1" applyBorder="1" applyAlignment="1">
      <alignment vertical="center" wrapText="1"/>
    </xf>
    <xf numFmtId="0" fontId="47" fillId="0" borderId="2" xfId="27" applyFont="1" applyBorder="1" applyAlignment="1">
      <alignment horizontal="center" vertical="center" wrapText="1"/>
    </xf>
    <xf numFmtId="164" fontId="47" fillId="0" borderId="2" xfId="22" applyNumberFormat="1" applyFont="1" applyBorder="1" applyAlignment="1">
      <alignment vertical="center"/>
    </xf>
    <xf numFmtId="0" fontId="47" fillId="0" borderId="2" xfId="28" applyFont="1" applyBorder="1" applyAlignment="1">
      <alignment vertical="center" wrapText="1"/>
    </xf>
    <xf numFmtId="0" fontId="47" fillId="0" borderId="2" xfId="28" applyFont="1" applyBorder="1" applyAlignment="1">
      <alignment horizontal="center" vertical="center" wrapText="1"/>
    </xf>
    <xf numFmtId="164" fontId="47" fillId="0" borderId="2" xfId="23" applyNumberFormat="1" applyFont="1" applyBorder="1" applyAlignment="1">
      <alignment vertical="center"/>
    </xf>
    <xf numFmtId="0" fontId="20" fillId="0" borderId="2" xfId="25" applyFont="1" applyBorder="1" applyAlignment="1">
      <alignment horizontal="center" vertical="center" wrapText="1"/>
    </xf>
    <xf numFmtId="0" fontId="20" fillId="0" borderId="2" xfId="25" applyFont="1" applyBorder="1" applyAlignment="1">
      <alignment vertical="center"/>
    </xf>
    <xf numFmtId="164" fontId="52" fillId="0" borderId="2" xfId="25" applyNumberFormat="1" applyFont="1" applyBorder="1" applyAlignment="1">
      <alignment vertical="center"/>
    </xf>
    <xf numFmtId="0" fontId="14" fillId="0" borderId="0" xfId="25" applyAlignment="1">
      <alignment horizontal="center" vertical="center"/>
    </xf>
    <xf numFmtId="0" fontId="59" fillId="2" borderId="0" xfId="2" applyFont="1" applyFill="1"/>
    <xf numFmtId="0" fontId="59" fillId="2" borderId="0" xfId="2" applyFont="1" applyFill="1" applyAlignment="1">
      <alignment horizontal="right"/>
    </xf>
    <xf numFmtId="0" fontId="59" fillId="2" borderId="0" xfId="2" applyFont="1" applyFill="1" applyAlignment="1">
      <alignment horizontal="left" wrapText="1"/>
    </xf>
    <xf numFmtId="0" fontId="59" fillId="2" borderId="0" xfId="2" applyFont="1" applyFill="1" applyAlignment="1">
      <alignment horizontal="right" wrapText="1"/>
    </xf>
    <xf numFmtId="43" fontId="59" fillId="2" borderId="0" xfId="2" applyNumberFormat="1" applyFont="1" applyFill="1"/>
    <xf numFmtId="164" fontId="59" fillId="2" borderId="0" xfId="3" applyNumberFormat="1" applyFont="1" applyFill="1"/>
    <xf numFmtId="0" fontId="58" fillId="0" borderId="0" xfId="30" applyFont="1" applyFill="1" applyBorder="1" applyAlignment="1">
      <alignment horizontal="center" vertical="center" wrapText="1"/>
    </xf>
    <xf numFmtId="0" fontId="59" fillId="0" borderId="0" xfId="30" applyFont="1" applyFill="1"/>
    <xf numFmtId="0" fontId="59" fillId="0" borderId="0" xfId="30" applyFont="1" applyFill="1" applyAlignment="1">
      <alignment wrapText="1"/>
    </xf>
    <xf numFmtId="43" fontId="59" fillId="0" borderId="0" xfId="30" applyNumberFormat="1" applyFont="1" applyFill="1"/>
    <xf numFmtId="164" fontId="59" fillId="0" borderId="0" xfId="3" applyNumberFormat="1" applyFont="1" applyFill="1"/>
    <xf numFmtId="0" fontId="59" fillId="0" borderId="0" xfId="30" applyFont="1" applyFill="1" applyBorder="1" applyAlignment="1">
      <alignment horizontal="center" vertical="center" wrapText="1"/>
    </xf>
    <xf numFmtId="0" fontId="59" fillId="0" borderId="0" xfId="30" applyFont="1" applyFill="1" applyBorder="1" applyAlignment="1">
      <alignment horizontal="center" vertical="center"/>
    </xf>
    <xf numFmtId="0" fontId="58" fillId="0" borderId="2" xfId="30" applyFont="1" applyFill="1" applyBorder="1" applyAlignment="1">
      <alignment vertical="center" wrapText="1"/>
    </xf>
    <xf numFmtId="0" fontId="58" fillId="0" borderId="2" xfId="30" applyFont="1" applyFill="1" applyBorder="1" applyAlignment="1">
      <alignment horizontal="center" vertical="center"/>
    </xf>
    <xf numFmtId="0" fontId="58" fillId="0" borderId="2" xfId="30" applyFont="1" applyFill="1" applyBorder="1" applyAlignment="1">
      <alignment horizontal="center" vertical="center" wrapText="1"/>
    </xf>
    <xf numFmtId="164" fontId="58" fillId="0" borderId="2" xfId="18" applyNumberFormat="1" applyFont="1" applyFill="1" applyBorder="1" applyAlignment="1">
      <alignment horizontal="center" vertical="center" wrapText="1"/>
    </xf>
    <xf numFmtId="0" fontId="58" fillId="0" borderId="2" xfId="30" applyFont="1" applyFill="1" applyBorder="1" applyAlignment="1">
      <alignment horizontal="left" vertical="center" wrapText="1"/>
    </xf>
    <xf numFmtId="0" fontId="60" fillId="0" borderId="12" xfId="25" applyFont="1" applyBorder="1" applyAlignment="1">
      <alignment horizontal="center" vertical="center" wrapText="1"/>
    </xf>
    <xf numFmtId="0" fontId="58" fillId="0" borderId="0" xfId="30" applyFont="1" applyFill="1" applyAlignment="1">
      <alignment horizontal="center" vertical="center" wrapText="1"/>
    </xf>
    <xf numFmtId="43" fontId="58" fillId="0" borderId="0" xfId="30" applyNumberFormat="1" applyFont="1" applyFill="1" applyAlignment="1">
      <alignment horizontal="center" vertical="center" wrapText="1"/>
    </xf>
    <xf numFmtId="164" fontId="58" fillId="0" borderId="0" xfId="3" applyNumberFormat="1" applyFont="1" applyFill="1" applyAlignment="1">
      <alignment horizontal="center" vertical="center" wrapText="1"/>
    </xf>
    <xf numFmtId="0" fontId="59" fillId="0" borderId="2" xfId="30" applyFont="1" applyFill="1" applyBorder="1" applyAlignment="1">
      <alignment horizontal="center" vertical="center" wrapText="1"/>
    </xf>
    <xf numFmtId="0" fontId="61" fillId="0" borderId="2" xfId="30" applyFont="1" applyFill="1" applyBorder="1" applyAlignment="1">
      <alignment horizontal="left" vertical="center" wrapText="1"/>
    </xf>
    <xf numFmtId="165" fontId="59" fillId="0" borderId="0" xfId="30" applyNumberFormat="1" applyFont="1" applyFill="1" applyBorder="1"/>
    <xf numFmtId="0" fontId="60" fillId="0" borderId="14" xfId="25" applyFont="1" applyBorder="1" applyAlignment="1">
      <alignment horizontal="center" vertical="center" wrapText="1"/>
    </xf>
    <xf numFmtId="0" fontId="62" fillId="0" borderId="8" xfId="30" applyFont="1" applyFill="1" applyBorder="1" applyAlignment="1">
      <alignment horizontal="center" vertical="center"/>
    </xf>
    <xf numFmtId="0" fontId="62" fillId="0" borderId="8" xfId="30" applyFont="1" applyFill="1" applyBorder="1" applyAlignment="1">
      <alignment vertical="center" wrapText="1"/>
    </xf>
    <xf numFmtId="0" fontId="59" fillId="0" borderId="9" xfId="30" applyFont="1" applyFill="1" applyBorder="1" applyAlignment="1">
      <alignment horizontal="center" vertical="center"/>
    </xf>
    <xf numFmtId="3" fontId="62" fillId="0" borderId="8" xfId="30" applyNumberFormat="1" applyFont="1" applyFill="1" applyBorder="1" applyAlignment="1">
      <alignment vertical="center"/>
    </xf>
    <xf numFmtId="3" fontId="62" fillId="0" borderId="8" xfId="18" applyNumberFormat="1" applyFont="1" applyFill="1" applyBorder="1" applyAlignment="1">
      <alignment vertical="center"/>
    </xf>
    <xf numFmtId="0" fontId="63" fillId="0" borderId="8" xfId="30" applyFont="1" applyFill="1" applyBorder="1" applyAlignment="1">
      <alignment horizontal="left" vertical="center" wrapText="1"/>
    </xf>
    <xf numFmtId="165" fontId="62" fillId="0" borderId="0" xfId="30" applyNumberFormat="1" applyFont="1" applyFill="1" applyBorder="1"/>
    <xf numFmtId="0" fontId="64" fillId="0" borderId="13" xfId="25" applyFont="1" applyBorder="1" applyAlignment="1">
      <alignment horizontal="center" vertical="center"/>
    </xf>
    <xf numFmtId="0" fontId="64" fillId="0" borderId="14" xfId="25" applyFont="1" applyBorder="1" applyAlignment="1">
      <alignment vertical="center" wrapText="1"/>
    </xf>
    <xf numFmtId="0" fontId="64" fillId="0" borderId="14" xfId="25" applyFont="1" applyBorder="1" applyAlignment="1">
      <alignment horizontal="center" vertical="center"/>
    </xf>
    <xf numFmtId="0" fontId="31" fillId="0" borderId="14" xfId="25" applyFont="1" applyBorder="1" applyAlignment="1">
      <alignment horizontal="center" vertical="center" wrapText="1"/>
    </xf>
    <xf numFmtId="0" fontId="62" fillId="0" borderId="0" xfId="30" applyFont="1" applyFill="1"/>
    <xf numFmtId="164" fontId="62" fillId="0" borderId="0" xfId="3" applyNumberFormat="1" applyFont="1" applyFill="1"/>
    <xf numFmtId="43" fontId="62" fillId="0" borderId="0" xfId="30" applyNumberFormat="1" applyFont="1" applyFill="1"/>
    <xf numFmtId="0" fontId="59" fillId="0" borderId="9" xfId="30" applyFont="1" applyFill="1" applyBorder="1" applyAlignment="1">
      <alignment vertical="center" wrapText="1"/>
    </xf>
    <xf numFmtId="3" fontId="59" fillId="0" borderId="9" xfId="30" applyNumberFormat="1" applyFont="1" applyFill="1" applyBorder="1" applyAlignment="1">
      <alignment vertical="center"/>
    </xf>
    <xf numFmtId="3" fontId="59" fillId="0" borderId="9" xfId="18" applyNumberFormat="1" applyFont="1" applyFill="1" applyBorder="1" applyAlignment="1">
      <alignment vertical="center"/>
    </xf>
    <xf numFmtId="0" fontId="65" fillId="0" borderId="9" xfId="30" applyFont="1" applyFill="1" applyBorder="1" applyAlignment="1">
      <alignment horizontal="left" vertical="center" wrapText="1"/>
    </xf>
    <xf numFmtId="0" fontId="62" fillId="0" borderId="9" xfId="30" applyFont="1" applyFill="1" applyBorder="1" applyAlignment="1">
      <alignment horizontal="center" vertical="center"/>
    </xf>
    <xf numFmtId="0" fontId="62" fillId="0" borderId="9" xfId="30" applyFont="1" applyFill="1" applyBorder="1" applyAlignment="1">
      <alignment vertical="center" wrapText="1"/>
    </xf>
    <xf numFmtId="3" fontId="62" fillId="0" borderId="9" xfId="30" applyNumberFormat="1" applyFont="1" applyFill="1" applyBorder="1" applyAlignment="1">
      <alignment vertical="center"/>
    </xf>
    <xf numFmtId="3" fontId="62" fillId="0" borderId="9" xfId="18" applyNumberFormat="1" applyFont="1" applyFill="1" applyBorder="1" applyAlignment="1">
      <alignment vertical="center"/>
    </xf>
    <xf numFmtId="0" fontId="63" fillId="0" borderId="9" xfId="30" applyFont="1" applyFill="1" applyBorder="1" applyAlignment="1">
      <alignment horizontal="left" vertical="center" wrapText="1"/>
    </xf>
    <xf numFmtId="0" fontId="55" fillId="0" borderId="0" xfId="30" applyFont="1" applyFill="1"/>
    <xf numFmtId="0" fontId="25" fillId="0" borderId="9" xfId="30" applyFont="1" applyFill="1" applyBorder="1" applyAlignment="1">
      <alignment vertical="center" wrapText="1"/>
    </xf>
    <xf numFmtId="0" fontId="53" fillId="0" borderId="9" xfId="30" applyFont="1" applyFill="1" applyBorder="1" applyAlignment="1">
      <alignment vertical="center" wrapText="1"/>
    </xf>
    <xf numFmtId="0" fontId="31" fillId="0" borderId="14" xfId="25" applyFont="1" applyBorder="1" applyAlignment="1">
      <alignment vertical="center" wrapText="1"/>
    </xf>
    <xf numFmtId="0" fontId="62" fillId="0" borderId="14" xfId="25" applyFont="1" applyBorder="1" applyAlignment="1">
      <alignment horizontal="center" vertical="center"/>
    </xf>
    <xf numFmtId="0" fontId="59" fillId="0" borderId="0" xfId="30" applyFont="1" applyFill="1" applyAlignment="1">
      <alignment horizontal="center"/>
    </xf>
    <xf numFmtId="165" fontId="59" fillId="0" borderId="0" xfId="18" applyNumberFormat="1" applyFont="1" applyFill="1" applyAlignment="1">
      <alignment horizontal="center"/>
    </xf>
    <xf numFmtId="0" fontId="62" fillId="0" borderId="14" xfId="25" applyFont="1" applyBorder="1" applyAlignment="1">
      <alignment vertical="center" wrapText="1"/>
    </xf>
    <xf numFmtId="0" fontId="31" fillId="0" borderId="14" xfId="25" applyFont="1" applyBorder="1" applyAlignment="1">
      <alignment horizontal="center" vertical="center"/>
    </xf>
    <xf numFmtId="0" fontId="66" fillId="0" borderId="14" xfId="25" applyFont="1" applyBorder="1" applyAlignment="1">
      <alignment vertical="center" wrapText="1"/>
    </xf>
    <xf numFmtId="0" fontId="18" fillId="0" borderId="9" xfId="30" applyFont="1" applyFill="1" applyBorder="1" applyAlignment="1">
      <alignment vertical="center" wrapText="1"/>
    </xf>
    <xf numFmtId="0" fontId="67" fillId="0" borderId="9" xfId="30" applyFont="1" applyFill="1" applyBorder="1" applyAlignment="1">
      <alignment vertical="center" wrapText="1"/>
    </xf>
    <xf numFmtId="0" fontId="25" fillId="0" borderId="9" xfId="30" applyFont="1" applyFill="1" applyBorder="1" applyAlignment="1">
      <alignment horizontal="center" vertical="center"/>
    </xf>
    <xf numFmtId="0" fontId="31" fillId="0" borderId="15" xfId="25" applyFont="1" applyBorder="1" applyAlignment="1">
      <alignment vertical="center" wrapText="1"/>
    </xf>
    <xf numFmtId="0" fontId="59" fillId="0" borderId="9" xfId="30" applyFont="1" applyFill="1" applyBorder="1" applyAlignment="1">
      <alignment horizontal="center" vertical="center"/>
    </xf>
    <xf numFmtId="0" fontId="58" fillId="0" borderId="9" xfId="30" applyFont="1" applyFill="1" applyBorder="1" applyAlignment="1">
      <alignment vertical="center" wrapText="1"/>
    </xf>
    <xf numFmtId="0" fontId="31" fillId="0" borderId="13" xfId="25" applyFont="1" applyBorder="1" applyAlignment="1">
      <alignment horizontal="center" vertical="center" wrapText="1"/>
    </xf>
    <xf numFmtId="0" fontId="59" fillId="0" borderId="9" xfId="30" applyFont="1" applyFill="1" applyBorder="1" applyAlignment="1">
      <alignment horizontal="center" vertical="center" wrapText="1"/>
    </xf>
    <xf numFmtId="0" fontId="59" fillId="0" borderId="9" xfId="30" applyFont="1" applyFill="1" applyBorder="1" applyAlignment="1">
      <alignment horizontal="center" vertical="center" wrapText="1"/>
    </xf>
    <xf numFmtId="0" fontId="62" fillId="0" borderId="9" xfId="30" applyFont="1" applyFill="1" applyBorder="1" applyAlignment="1">
      <alignment horizontal="center" vertical="center" wrapText="1"/>
    </xf>
    <xf numFmtId="0" fontId="55" fillId="0" borderId="9" xfId="30" applyFont="1" applyFill="1" applyBorder="1" applyAlignment="1">
      <alignment vertical="center" wrapText="1"/>
    </xf>
    <xf numFmtId="164" fontId="15" fillId="0" borderId="0" xfId="3" applyNumberFormat="1" applyFont="1" applyFill="1"/>
    <xf numFmtId="0" fontId="63" fillId="2" borderId="9" xfId="30" applyFont="1" applyFill="1" applyBorder="1" applyAlignment="1">
      <alignment horizontal="left" vertical="center" wrapText="1"/>
    </xf>
    <xf numFmtId="0" fontId="64" fillId="0" borderId="14" xfId="25" applyFont="1" applyBorder="1" applyAlignment="1">
      <alignment horizontal="center" vertical="center" wrapText="1"/>
    </xf>
    <xf numFmtId="0" fontId="31" fillId="0" borderId="14" xfId="25" applyFont="1" applyBorder="1" applyAlignment="1">
      <alignment horizontal="right" vertical="center" wrapText="1"/>
    </xf>
    <xf numFmtId="0" fontId="59" fillId="0" borderId="10" xfId="30" applyFont="1" applyFill="1" applyBorder="1" applyAlignment="1">
      <alignment horizontal="center" vertical="center" wrapText="1"/>
    </xf>
    <xf numFmtId="0" fontId="59" fillId="0" borderId="10" xfId="30" applyFont="1" applyFill="1" applyBorder="1" applyAlignment="1">
      <alignment vertical="center" wrapText="1"/>
    </xf>
    <xf numFmtId="0" fontId="59" fillId="0" borderId="10" xfId="30" applyFont="1" applyFill="1" applyBorder="1" applyAlignment="1">
      <alignment horizontal="center" vertical="center"/>
    </xf>
    <xf numFmtId="3" fontId="59" fillId="0" borderId="10" xfId="30" applyNumberFormat="1" applyFont="1" applyFill="1" applyBorder="1" applyAlignment="1">
      <alignment vertical="center"/>
    </xf>
    <xf numFmtId="3" fontId="59" fillId="0" borderId="10" xfId="18" applyNumberFormat="1" applyFont="1" applyFill="1" applyBorder="1" applyAlignment="1">
      <alignment vertical="center"/>
    </xf>
    <xf numFmtId="0" fontId="65" fillId="0" borderId="10" xfId="30" applyFont="1" applyFill="1" applyBorder="1" applyAlignment="1">
      <alignment horizontal="left" vertical="center" wrapText="1"/>
    </xf>
    <xf numFmtId="0" fontId="59" fillId="0" borderId="2" xfId="30" applyFont="1" applyFill="1" applyBorder="1" applyAlignment="1">
      <alignment horizontal="center" vertical="center"/>
    </xf>
    <xf numFmtId="0" fontId="59" fillId="0" borderId="2" xfId="30" applyFont="1" applyFill="1" applyBorder="1" applyAlignment="1">
      <alignment horizontal="right" vertical="center" wrapText="1"/>
    </xf>
    <xf numFmtId="3" fontId="59" fillId="0" borderId="2" xfId="30" applyNumberFormat="1" applyFont="1" applyFill="1" applyBorder="1" applyAlignment="1">
      <alignment vertical="center" wrapText="1"/>
    </xf>
    <xf numFmtId="3" fontId="59" fillId="0" borderId="2" xfId="18" applyNumberFormat="1" applyFont="1" applyFill="1" applyBorder="1" applyAlignment="1">
      <alignment vertical="center"/>
    </xf>
    <xf numFmtId="0" fontId="65" fillId="0" borderId="2" xfId="30" applyFont="1" applyFill="1" applyBorder="1" applyAlignment="1">
      <alignment horizontal="left" vertical="center" wrapText="1"/>
    </xf>
    <xf numFmtId="0" fontId="59" fillId="0" borderId="8" xfId="30" applyFont="1" applyFill="1" applyBorder="1" applyAlignment="1">
      <alignment horizontal="center" vertical="center" wrapText="1"/>
    </xf>
    <xf numFmtId="0" fontId="59" fillId="0" borderId="8" xfId="30" applyFont="1" applyFill="1" applyBorder="1" applyAlignment="1">
      <alignment vertical="center" wrapText="1"/>
    </xf>
    <xf numFmtId="0" fontId="59" fillId="0" borderId="8" xfId="30" applyFont="1" applyFill="1" applyBorder="1" applyAlignment="1">
      <alignment horizontal="center" vertical="center"/>
    </xf>
    <xf numFmtId="3" fontId="59" fillId="0" borderId="8" xfId="30" applyNumberFormat="1" applyFont="1" applyFill="1" applyBorder="1" applyAlignment="1">
      <alignment vertical="center"/>
    </xf>
    <xf numFmtId="3" fontId="59" fillId="0" borderId="8" xfId="18" applyNumberFormat="1" applyFont="1" applyFill="1" applyBorder="1" applyAlignment="1">
      <alignment vertical="center"/>
    </xf>
    <xf numFmtId="0" fontId="65" fillId="0" borderId="8" xfId="30" applyFont="1" applyFill="1" applyBorder="1" applyAlignment="1">
      <alignment horizontal="left" vertical="center" wrapText="1"/>
    </xf>
    <xf numFmtId="3" fontId="59" fillId="0" borderId="9" xfId="4" applyNumberFormat="1" applyFont="1" applyFill="1" applyBorder="1" applyAlignment="1">
      <alignment vertical="center"/>
    </xf>
    <xf numFmtId="3" fontId="59" fillId="0" borderId="0" xfId="30" applyNumberFormat="1" applyFont="1" applyFill="1"/>
    <xf numFmtId="0" fontId="68" fillId="0" borderId="14" xfId="25" applyFont="1" applyBorder="1" applyAlignment="1">
      <alignment vertical="center" wrapText="1"/>
    </xf>
    <xf numFmtId="0" fontId="31" fillId="0" borderId="13" xfId="25" applyFont="1" applyFill="1" applyBorder="1" applyAlignment="1">
      <alignment horizontal="center" vertical="center" wrapText="1"/>
    </xf>
    <xf numFmtId="0" fontId="64" fillId="0" borderId="14" xfId="25" applyFont="1" applyFill="1" applyBorder="1" applyAlignment="1">
      <alignment vertical="center" wrapText="1"/>
    </xf>
    <xf numFmtId="0" fontId="64" fillId="0" borderId="14" xfId="25" applyFont="1" applyFill="1" applyBorder="1" applyAlignment="1">
      <alignment horizontal="center" vertical="center"/>
    </xf>
    <xf numFmtId="0" fontId="31" fillId="0" borderId="14" xfId="25" applyFont="1" applyFill="1" applyBorder="1" applyAlignment="1">
      <alignment horizontal="center" vertical="center" wrapText="1"/>
    </xf>
    <xf numFmtId="0" fontId="31" fillId="0" borderId="14" xfId="25" applyFont="1" applyFill="1" applyBorder="1" applyAlignment="1">
      <alignment vertical="center" wrapText="1"/>
    </xf>
    <xf numFmtId="0" fontId="59" fillId="0" borderId="9" xfId="30" quotePrefix="1" applyFont="1" applyFill="1" applyBorder="1" applyAlignment="1">
      <alignment horizontal="center" vertical="center" wrapText="1"/>
    </xf>
    <xf numFmtId="0" fontId="64" fillId="14" borderId="14" xfId="25" applyFont="1" applyFill="1" applyBorder="1" applyAlignment="1">
      <alignment vertical="center" wrapText="1"/>
    </xf>
    <xf numFmtId="0" fontId="64" fillId="14" borderId="14" xfId="25" applyFont="1" applyFill="1" applyBorder="1" applyAlignment="1">
      <alignment horizontal="center" vertical="center"/>
    </xf>
    <xf numFmtId="0" fontId="31" fillId="0" borderId="14" xfId="25" applyFont="1" applyBorder="1" applyAlignment="1">
      <alignment vertical="center"/>
    </xf>
    <xf numFmtId="0" fontId="64" fillId="0" borderId="14" xfId="25" applyFont="1" applyBorder="1" applyAlignment="1">
      <alignment horizontal="justify" vertical="center" wrapText="1"/>
    </xf>
    <xf numFmtId="3" fontId="59" fillId="0" borderId="10" xfId="4" applyNumberFormat="1" applyFont="1" applyFill="1" applyBorder="1" applyAlignment="1">
      <alignment vertical="center"/>
    </xf>
    <xf numFmtId="3" fontId="59" fillId="0" borderId="2" xfId="4" applyNumberFormat="1" applyFont="1" applyFill="1" applyBorder="1" applyAlignment="1">
      <alignment vertical="center"/>
    </xf>
    <xf numFmtId="3" fontId="59" fillId="0" borderId="8" xfId="4" applyNumberFormat="1" applyFont="1" applyFill="1" applyBorder="1" applyAlignment="1">
      <alignment vertical="center"/>
    </xf>
    <xf numFmtId="0" fontId="59" fillId="2" borderId="8" xfId="30" applyFont="1" applyFill="1" applyBorder="1" applyAlignment="1">
      <alignment horizontal="center" vertical="center" wrapText="1"/>
    </xf>
    <xf numFmtId="0" fontId="59" fillId="2" borderId="8" xfId="30" applyFont="1" applyFill="1" applyBorder="1" applyAlignment="1">
      <alignment vertical="center" wrapText="1"/>
    </xf>
    <xf numFmtId="3" fontId="59" fillId="2" borderId="8" xfId="4" applyNumberFormat="1" applyFont="1" applyFill="1" applyBorder="1" applyAlignment="1">
      <alignment vertical="center"/>
    </xf>
    <xf numFmtId="3" fontId="59" fillId="2" borderId="8" xfId="18" applyNumberFormat="1" applyFont="1" applyFill="1" applyBorder="1" applyAlignment="1">
      <alignment vertical="center"/>
    </xf>
    <xf numFmtId="0" fontId="65" fillId="2" borderId="8" xfId="30" applyFont="1" applyFill="1" applyBorder="1" applyAlignment="1">
      <alignment horizontal="left" vertical="center" wrapText="1"/>
    </xf>
    <xf numFmtId="3" fontId="59" fillId="2" borderId="0" xfId="30" applyNumberFormat="1" applyFont="1" applyFill="1"/>
    <xf numFmtId="0" fontId="31" fillId="2" borderId="13" xfId="25" applyFont="1" applyFill="1" applyBorder="1" applyAlignment="1">
      <alignment horizontal="center" vertical="center" wrapText="1"/>
    </xf>
    <xf numFmtId="0" fontId="31" fillId="2" borderId="14" xfId="25" applyFont="1" applyFill="1" applyBorder="1" applyAlignment="1">
      <alignment vertical="center" wrapText="1"/>
    </xf>
    <xf numFmtId="0" fontId="31" fillId="2" borderId="14" xfId="25" applyFont="1" applyFill="1" applyBorder="1" applyAlignment="1">
      <alignment horizontal="center" vertical="center"/>
    </xf>
    <xf numFmtId="0" fontId="31" fillId="2" borderId="14" xfId="25" applyFont="1" applyFill="1" applyBorder="1" applyAlignment="1">
      <alignment horizontal="center" vertical="center" wrapText="1"/>
    </xf>
    <xf numFmtId="0" fontId="31" fillId="2" borderId="14" xfId="25" applyFont="1" applyFill="1" applyBorder="1" applyAlignment="1">
      <alignment vertical="center"/>
    </xf>
    <xf numFmtId="0" fontId="62" fillId="2" borderId="0" xfId="30" applyFont="1" applyFill="1"/>
    <xf numFmtId="0" fontId="59" fillId="2" borderId="0" xfId="30" applyFont="1" applyFill="1"/>
    <xf numFmtId="0" fontId="69" fillId="0" borderId="14" xfId="25" applyFont="1" applyBorder="1" applyAlignment="1">
      <alignment vertical="center" wrapText="1"/>
    </xf>
    <xf numFmtId="0" fontId="31" fillId="14" borderId="14" xfId="25" applyFont="1" applyFill="1" applyBorder="1" applyAlignment="1">
      <alignment vertical="center" wrapText="1"/>
    </xf>
    <xf numFmtId="0" fontId="31" fillId="14" borderId="14" xfId="25" applyFont="1" applyFill="1" applyBorder="1" applyAlignment="1">
      <alignment horizontal="center" vertical="center" wrapText="1"/>
    </xf>
    <xf numFmtId="0" fontId="64" fillId="0" borderId="0" xfId="25" applyFont="1" applyAlignment="1">
      <alignment vertical="center" wrapText="1"/>
    </xf>
    <xf numFmtId="0" fontId="31" fillId="0" borderId="17" xfId="25" applyFont="1" applyBorder="1" applyAlignment="1">
      <alignment vertical="center" wrapText="1"/>
    </xf>
    <xf numFmtId="0" fontId="59" fillId="0" borderId="9" xfId="30" applyFont="1" applyFill="1" applyBorder="1" applyAlignment="1">
      <alignment horizontal="justify" vertical="center" wrapText="1"/>
    </xf>
    <xf numFmtId="0" fontId="58" fillId="0" borderId="2" xfId="30" applyFont="1" applyFill="1" applyBorder="1"/>
    <xf numFmtId="165" fontId="58" fillId="0" borderId="2" xfId="18" applyNumberFormat="1" applyFont="1" applyFill="1" applyBorder="1"/>
    <xf numFmtId="3" fontId="58" fillId="0" borderId="2" xfId="18" applyNumberFormat="1" applyFont="1" applyFill="1" applyBorder="1" applyAlignment="1"/>
    <xf numFmtId="3" fontId="55" fillId="0" borderId="2" xfId="18" applyNumberFormat="1" applyFont="1" applyFill="1" applyBorder="1" applyAlignment="1"/>
    <xf numFmtId="0" fontId="58" fillId="0" borderId="2" xfId="30" applyFont="1" applyFill="1" applyBorder="1" applyAlignment="1">
      <alignment horizontal="left" wrapText="1"/>
    </xf>
    <xf numFmtId="0" fontId="58" fillId="0" borderId="0" xfId="30" applyFont="1" applyFill="1"/>
    <xf numFmtId="0" fontId="31" fillId="0" borderId="16" xfId="25" applyFont="1" applyBorder="1" applyAlignment="1">
      <alignment horizontal="center" vertical="center" wrapText="1"/>
    </xf>
    <xf numFmtId="164" fontId="58" fillId="0" borderId="0" xfId="3" applyNumberFormat="1" applyFont="1" applyFill="1"/>
    <xf numFmtId="0" fontId="59" fillId="0" borderId="0" xfId="30" applyFont="1" applyFill="1" applyAlignment="1"/>
    <xf numFmtId="165" fontId="59" fillId="0" borderId="0" xfId="18" applyNumberFormat="1" applyFont="1" applyFill="1"/>
    <xf numFmtId="164" fontId="59" fillId="0" borderId="0" xfId="18" applyNumberFormat="1" applyFont="1" applyFill="1"/>
    <xf numFmtId="0" fontId="59" fillId="0" borderId="0" xfId="30" applyFont="1" applyFill="1" applyAlignment="1">
      <alignment horizontal="left" wrapText="1"/>
    </xf>
    <xf numFmtId="164" fontId="59" fillId="0" borderId="0" xfId="30" applyNumberFormat="1" applyFont="1" applyFill="1"/>
    <xf numFmtId="0" fontId="19" fillId="0" borderId="2" xfId="25" applyFont="1" applyBorder="1" applyAlignment="1">
      <alignment horizontal="left" vertical="center" wrapText="1"/>
    </xf>
    <xf numFmtId="0" fontId="26" fillId="0" borderId="8" xfId="25" applyFont="1" applyBorder="1" applyAlignment="1">
      <alignment horizontal="center" vertical="center" wrapText="1"/>
    </xf>
    <xf numFmtId="0" fontId="26" fillId="0" borderId="8" xfId="25" applyFont="1" applyBorder="1" applyAlignment="1">
      <alignment horizontal="left" vertical="center" wrapText="1"/>
    </xf>
    <xf numFmtId="0" fontId="26" fillId="0" borderId="9" xfId="25" applyFont="1" applyBorder="1" applyAlignment="1">
      <alignment horizontal="center" vertical="center" wrapText="1"/>
    </xf>
    <xf numFmtId="0" fontId="26" fillId="0" borderId="9" xfId="25" applyFont="1" applyBorder="1" applyAlignment="1">
      <alignment horizontal="left" vertical="center" wrapText="1"/>
    </xf>
    <xf numFmtId="0" fontId="26" fillId="0" borderId="10" xfId="25" applyFont="1" applyBorder="1" applyAlignment="1">
      <alignment horizontal="center" vertical="center" wrapText="1"/>
    </xf>
    <xf numFmtId="0" fontId="26" fillId="0" borderId="10" xfId="25" applyFont="1" applyBorder="1" applyAlignment="1">
      <alignment horizontal="left" vertical="center" wrapText="1"/>
    </xf>
    <xf numFmtId="0" fontId="19" fillId="0" borderId="5" xfId="25" applyFont="1" applyBorder="1" applyAlignment="1">
      <alignment vertical="center"/>
    </xf>
    <xf numFmtId="0" fontId="14" fillId="0" borderId="5" xfId="25" applyBorder="1" applyAlignment="1">
      <alignment horizontal="left"/>
    </xf>
    <xf numFmtId="0" fontId="14" fillId="0" borderId="5" xfId="25" applyBorder="1"/>
    <xf numFmtId="0" fontId="73" fillId="2" borderId="0" xfId="2" applyFont="1" applyFill="1"/>
    <xf numFmtId="0" fontId="15" fillId="2" borderId="0" xfId="2" applyFont="1" applyFill="1"/>
    <xf numFmtId="3" fontId="73" fillId="2" borderId="0" xfId="2" applyNumberFormat="1" applyFont="1" applyFill="1"/>
    <xf numFmtId="0" fontId="73" fillId="2" borderId="0" xfId="2" applyFont="1" applyFill="1" applyAlignment="1">
      <alignment horizontal="left"/>
    </xf>
    <xf numFmtId="0" fontId="2" fillId="2" borderId="2" xfId="2" applyFont="1" applyFill="1" applyBorder="1" applyAlignment="1">
      <alignment horizontal="center" vertical="center"/>
    </xf>
    <xf numFmtId="0" fontId="20" fillId="2" borderId="2" xfId="2" applyFont="1" applyFill="1" applyBorder="1" applyAlignment="1">
      <alignment horizontal="center" vertical="center" wrapText="1"/>
    </xf>
    <xf numFmtId="0" fontId="2" fillId="2" borderId="2" xfId="2" applyFont="1" applyFill="1" applyBorder="1" applyAlignment="1">
      <alignment horizontal="center" vertical="center" wrapText="1"/>
    </xf>
    <xf numFmtId="3" fontId="20" fillId="2" borderId="2" xfId="2" applyNumberFormat="1" applyFont="1" applyFill="1" applyBorder="1" applyAlignment="1">
      <alignment horizontal="center" vertical="center" wrapText="1"/>
    </xf>
    <xf numFmtId="0" fontId="26" fillId="0" borderId="8" xfId="25" applyFont="1" applyBorder="1" applyAlignment="1">
      <alignment vertical="center" wrapText="1"/>
    </xf>
    <xf numFmtId="3" fontId="1" fillId="0" borderId="8" xfId="2" applyNumberFormat="1" applyFont="1" applyFill="1" applyBorder="1" applyAlignment="1">
      <alignment horizontal="right" vertical="center"/>
    </xf>
    <xf numFmtId="3" fontId="1" fillId="2" borderId="8" xfId="2" applyNumberFormat="1" applyFont="1" applyFill="1" applyBorder="1" applyAlignment="1">
      <alignment horizontal="right" vertical="center"/>
    </xf>
    <xf numFmtId="0" fontId="73" fillId="2" borderId="0" xfId="2" applyFont="1" applyFill="1" applyAlignment="1">
      <alignment horizontal="left" vertical="center"/>
    </xf>
    <xf numFmtId="0" fontId="26" fillId="0" borderId="9" xfId="25" applyFont="1" applyBorder="1" applyAlignment="1">
      <alignment vertical="center" wrapText="1"/>
    </xf>
    <xf numFmtId="3" fontId="1" fillId="0" borderId="9" xfId="2" applyNumberFormat="1" applyFont="1" applyFill="1" applyBorder="1" applyAlignment="1">
      <alignment horizontal="right" vertical="center"/>
    </xf>
    <xf numFmtId="3" fontId="1" fillId="2" borderId="9" xfId="2" applyNumberFormat="1" applyFont="1" applyFill="1" applyBorder="1" applyAlignment="1">
      <alignment horizontal="right" vertical="center"/>
    </xf>
    <xf numFmtId="0" fontId="26" fillId="0" borderId="9" xfId="25" applyFont="1" applyBorder="1" applyAlignment="1">
      <alignment horizontal="center" vertical="center"/>
    </xf>
    <xf numFmtId="0" fontId="26" fillId="14" borderId="9" xfId="25" applyFont="1" applyFill="1" applyBorder="1" applyAlignment="1">
      <alignment vertical="center" wrapText="1"/>
    </xf>
    <xf numFmtId="0" fontId="26" fillId="14" borderId="9" xfId="25" applyFont="1" applyFill="1" applyBorder="1" applyAlignment="1">
      <alignment horizontal="center" vertical="center"/>
    </xf>
    <xf numFmtId="0" fontId="74" fillId="2" borderId="2" xfId="2" applyFont="1" applyFill="1" applyBorder="1"/>
    <xf numFmtId="3" fontId="2" fillId="2" borderId="2" xfId="2" applyNumberFormat="1" applyFont="1" applyFill="1" applyBorder="1" applyAlignment="1">
      <alignment horizontal="right" vertical="center"/>
    </xf>
    <xf numFmtId="3" fontId="27" fillId="2" borderId="2" xfId="2" applyNumberFormat="1" applyFont="1" applyFill="1" applyBorder="1" applyAlignment="1">
      <alignment horizontal="right" vertical="center"/>
    </xf>
    <xf numFmtId="0" fontId="73" fillId="2" borderId="2" xfId="2" applyFont="1" applyFill="1" applyBorder="1"/>
    <xf numFmtId="0" fontId="8" fillId="0" borderId="0" xfId="25" applyFont="1"/>
    <xf numFmtId="0" fontId="7" fillId="0" borderId="0" xfId="25" applyFont="1"/>
    <xf numFmtId="164" fontId="7" fillId="0" borderId="0" xfId="3" applyNumberFormat="1" applyFont="1"/>
    <xf numFmtId="3" fontId="14" fillId="0" borderId="0" xfId="25" applyNumberFormat="1"/>
    <xf numFmtId="0" fontId="73" fillId="0" borderId="0" xfId="25" applyFont="1"/>
    <xf numFmtId="0" fontId="73" fillId="0" borderId="0" xfId="25" applyFont="1" applyAlignment="1"/>
    <xf numFmtId="0" fontId="15" fillId="0" borderId="0" xfId="25" applyFont="1" applyAlignment="1">
      <alignment horizontal="center"/>
    </xf>
    <xf numFmtId="0" fontId="43" fillId="0" borderId="0" xfId="25" applyFont="1"/>
    <xf numFmtId="0" fontId="43" fillId="0" borderId="0" xfId="25" applyFont="1" applyAlignment="1">
      <alignment horizontal="left"/>
    </xf>
    <xf numFmtId="0" fontId="43" fillId="0" borderId="0" xfId="25" applyFont="1" applyAlignment="1">
      <alignment horizontal="right"/>
    </xf>
    <xf numFmtId="0" fontId="15" fillId="0" borderId="1" xfId="25" applyFont="1" applyBorder="1" applyAlignment="1">
      <alignment horizontal="center" vertical="center"/>
    </xf>
    <xf numFmtId="0" fontId="15" fillId="0" borderId="1" xfId="25" applyFont="1" applyBorder="1" applyAlignment="1">
      <alignment horizontal="center" vertical="center" wrapText="1"/>
    </xf>
    <xf numFmtId="0" fontId="75" fillId="0" borderId="2" xfId="25" applyFont="1" applyBorder="1" applyAlignment="1">
      <alignment horizontal="center" vertical="center"/>
    </xf>
    <xf numFmtId="0" fontId="75" fillId="0" borderId="2" xfId="25" applyFont="1" applyBorder="1" applyAlignment="1">
      <alignment vertical="center" wrapText="1"/>
    </xf>
    <xf numFmtId="0" fontId="76" fillId="0" borderId="2" xfId="25" applyFont="1" applyBorder="1" applyAlignment="1">
      <alignment vertical="center"/>
    </xf>
    <xf numFmtId="0" fontId="15" fillId="0" borderId="2" xfId="25" applyFont="1" applyBorder="1" applyAlignment="1">
      <alignment horizontal="center" vertical="center"/>
    </xf>
    <xf numFmtId="0" fontId="50" fillId="0" borderId="2" xfId="25" applyFont="1" applyBorder="1" applyAlignment="1">
      <alignment horizontal="center" vertical="center"/>
    </xf>
    <xf numFmtId="3" fontId="26" fillId="0" borderId="2" xfId="25" applyNumberFormat="1" applyFont="1" applyBorder="1" applyAlignment="1">
      <alignment horizontal="right" vertical="center"/>
    </xf>
    <xf numFmtId="0" fontId="50" fillId="0" borderId="1" xfId="25" applyFont="1" applyBorder="1" applyAlignment="1">
      <alignment horizontal="center" vertical="center"/>
    </xf>
    <xf numFmtId="0" fontId="50" fillId="0" borderId="1" xfId="25" applyFont="1" applyBorder="1" applyAlignment="1">
      <alignment vertical="center" wrapText="1"/>
    </xf>
    <xf numFmtId="0" fontId="75" fillId="0" borderId="2" xfId="25" applyFont="1" applyBorder="1" applyAlignment="1">
      <alignment horizontal="justify" vertical="center" wrapText="1"/>
    </xf>
    <xf numFmtId="0" fontId="19" fillId="0" borderId="20" xfId="25" applyFont="1" applyBorder="1" applyAlignment="1">
      <alignment horizontal="center" vertical="center" wrapText="1"/>
    </xf>
    <xf numFmtId="0" fontId="19" fillId="0" borderId="3" xfId="25" applyFont="1" applyBorder="1" applyAlignment="1">
      <alignment horizontal="center" vertical="center"/>
    </xf>
    <xf numFmtId="0" fontId="29" fillId="0" borderId="0" xfId="25" applyFont="1" applyFill="1"/>
    <xf numFmtId="3" fontId="26" fillId="0" borderId="7" xfId="25" applyNumberFormat="1" applyFont="1" applyBorder="1" applyAlignment="1">
      <alignment horizontal="right" vertical="center" wrapText="1"/>
    </xf>
    <xf numFmtId="0" fontId="77" fillId="0" borderId="2" xfId="25" applyFont="1" applyBorder="1" applyAlignment="1">
      <alignment vertical="center" wrapText="1"/>
    </xf>
    <xf numFmtId="0" fontId="25" fillId="0" borderId="2" xfId="25" applyFont="1" applyBorder="1" applyAlignment="1">
      <alignment vertical="center" wrapText="1"/>
    </xf>
    <xf numFmtId="0" fontId="25" fillId="0" borderId="2" xfId="25" applyFont="1" applyBorder="1" applyAlignment="1">
      <alignment horizontal="center" vertical="center"/>
    </xf>
    <xf numFmtId="164" fontId="26" fillId="0" borderId="7" xfId="3" applyNumberFormat="1" applyFont="1" applyBorder="1" applyAlignment="1">
      <alignment horizontal="right" vertical="center" wrapText="1"/>
    </xf>
    <xf numFmtId="0" fontId="29" fillId="0" borderId="0" xfId="25" applyFont="1"/>
    <xf numFmtId="0" fontId="50" fillId="0" borderId="2" xfId="25" applyFont="1" applyBorder="1" applyAlignment="1">
      <alignment horizontal="justify" vertical="center" wrapText="1"/>
    </xf>
    <xf numFmtId="3" fontId="35" fillId="3" borderId="2" xfId="25" applyNumberFormat="1" applyFont="1" applyFill="1" applyBorder="1"/>
    <xf numFmtId="0" fontId="73" fillId="0" borderId="0" xfId="25" applyFont="1" applyAlignment="1">
      <alignment vertical="center"/>
    </xf>
    <xf numFmtId="0" fontId="14" fillId="0" borderId="0" xfId="25" applyAlignment="1">
      <alignment horizontal="right" vertical="center"/>
    </xf>
    <xf numFmtId="0" fontId="43" fillId="0" borderId="0" xfId="25" applyFont="1" applyAlignment="1">
      <alignment vertical="center"/>
    </xf>
    <xf numFmtId="0" fontId="43" fillId="0" borderId="0" xfId="25" applyFont="1" applyAlignment="1">
      <alignment horizontal="left" vertical="center"/>
    </xf>
    <xf numFmtId="0" fontId="78" fillId="0" borderId="2" xfId="25" applyFont="1" applyBorder="1" applyAlignment="1">
      <alignment horizontal="center" vertical="center"/>
    </xf>
    <xf numFmtId="0" fontId="78" fillId="0" borderId="2" xfId="25" applyFont="1" applyBorder="1" applyAlignment="1">
      <alignment horizontal="center" vertical="center" wrapText="1"/>
    </xf>
    <xf numFmtId="0" fontId="78" fillId="0" borderId="0" xfId="25" applyFont="1" applyAlignment="1">
      <alignment vertical="center"/>
    </xf>
    <xf numFmtId="0" fontId="41" fillId="0" borderId="2" xfId="25" applyFont="1" applyBorder="1" applyAlignment="1">
      <alignment horizontal="center" vertical="center"/>
    </xf>
    <xf numFmtId="0" fontId="41" fillId="0" borderId="2" xfId="25" applyFont="1" applyBorder="1" applyAlignment="1">
      <alignment horizontal="left" vertical="center"/>
    </xf>
    <xf numFmtId="3" fontId="41" fillId="0" borderId="2" xfId="25" applyNumberFormat="1" applyFont="1" applyBorder="1" applyAlignment="1">
      <alignment horizontal="center"/>
    </xf>
    <xf numFmtId="0" fontId="54" fillId="0" borderId="0" xfId="25" applyFont="1" applyAlignment="1">
      <alignment vertical="center"/>
    </xf>
    <xf numFmtId="0" fontId="41" fillId="0" borderId="0" xfId="25" applyFont="1" applyAlignment="1">
      <alignment vertical="center"/>
    </xf>
    <xf numFmtId="0" fontId="41" fillId="0" borderId="10" xfId="25" applyFont="1" applyFill="1" applyBorder="1" applyAlignment="1">
      <alignment horizontal="center" vertical="center"/>
    </xf>
    <xf numFmtId="0" fontId="54" fillId="0" borderId="10" xfId="25" applyFont="1" applyFill="1" applyBorder="1" applyAlignment="1">
      <alignment horizontal="left" vertical="center"/>
    </xf>
    <xf numFmtId="3" fontId="27" fillId="0" borderId="10" xfId="25" applyNumberFormat="1" applyFont="1" applyFill="1" applyBorder="1" applyAlignment="1">
      <alignment horizontal="center" vertical="center"/>
    </xf>
    <xf numFmtId="0" fontId="2" fillId="0" borderId="2" xfId="0" quotePrefix="1" applyFont="1" applyBorder="1" applyAlignment="1">
      <alignment horizontal="center" vertical="center" wrapText="1"/>
    </xf>
    <xf numFmtId="164" fontId="1" fillId="0" borderId="0" xfId="0" applyNumberFormat="1" applyFont="1"/>
    <xf numFmtId="0" fontId="1" fillId="0" borderId="0" xfId="0" applyFont="1" applyAlignment="1">
      <alignment horizontal="right"/>
    </xf>
    <xf numFmtId="0" fontId="2" fillId="0" borderId="0" xfId="0" applyFont="1" applyBorder="1"/>
    <xf numFmtId="0" fontId="9" fillId="0" borderId="0" xfId="0" applyFont="1" applyBorder="1" applyAlignment="1">
      <alignment horizontal="center" vertical="center"/>
    </xf>
    <xf numFmtId="164" fontId="2" fillId="0" borderId="0" xfId="1" applyNumberFormat="1" applyFont="1" applyBorder="1"/>
    <xf numFmtId="164" fontId="1" fillId="0" borderId="0" xfId="0" applyNumberFormat="1" applyFont="1" applyBorder="1"/>
    <xf numFmtId="0" fontId="12" fillId="0" borderId="0" xfId="0" applyFont="1" applyBorder="1"/>
    <xf numFmtId="164" fontId="2" fillId="0" borderId="2" xfId="0" applyNumberFormat="1" applyFont="1" applyBorder="1"/>
    <xf numFmtId="0" fontId="18" fillId="0" borderId="0" xfId="25" applyFont="1" applyAlignment="1">
      <alignment vertical="center"/>
    </xf>
    <xf numFmtId="0" fontId="62" fillId="3" borderId="9" xfId="30" applyFont="1" applyFill="1" applyBorder="1" applyAlignment="1">
      <alignment horizontal="center" vertical="center"/>
    </xf>
    <xf numFmtId="0" fontId="62" fillId="3" borderId="9" xfId="30" applyFont="1" applyFill="1" applyBorder="1" applyAlignment="1">
      <alignment vertical="center" wrapText="1"/>
    </xf>
    <xf numFmtId="0" fontId="59" fillId="3" borderId="9" xfId="30" applyFont="1" applyFill="1" applyBorder="1" applyAlignment="1">
      <alignment horizontal="center" vertical="center"/>
    </xf>
    <xf numFmtId="3" fontId="59" fillId="3" borderId="9" xfId="30" applyNumberFormat="1" applyFont="1" applyFill="1" applyBorder="1" applyAlignment="1">
      <alignment vertical="center"/>
    </xf>
    <xf numFmtId="3" fontId="62" fillId="3" borderId="9" xfId="18" applyNumberFormat="1" applyFont="1" applyFill="1" applyBorder="1" applyAlignment="1">
      <alignment vertical="center"/>
    </xf>
    <xf numFmtId="0" fontId="63" fillId="3" borderId="9" xfId="30" applyFont="1" applyFill="1" applyBorder="1" applyAlignment="1">
      <alignment horizontal="left" vertical="center" wrapText="1"/>
    </xf>
    <xf numFmtId="165" fontId="62" fillId="3" borderId="0" xfId="30" applyNumberFormat="1" applyFont="1" applyFill="1" applyBorder="1"/>
    <xf numFmtId="0" fontId="64" fillId="3" borderId="13" xfId="25" applyFont="1" applyFill="1" applyBorder="1" applyAlignment="1">
      <alignment horizontal="center" vertical="center"/>
    </xf>
    <xf numFmtId="0" fontId="64" fillId="3" borderId="14" xfId="25" applyFont="1" applyFill="1" applyBorder="1" applyAlignment="1">
      <alignment vertical="center" wrapText="1"/>
    </xf>
    <xf numFmtId="0" fontId="64" fillId="3" borderId="14" xfId="25" applyFont="1" applyFill="1" applyBorder="1" applyAlignment="1">
      <alignment horizontal="center" vertical="center"/>
    </xf>
    <xf numFmtId="0" fontId="31" fillId="3" borderId="14" xfId="25" applyFont="1" applyFill="1" applyBorder="1" applyAlignment="1">
      <alignment horizontal="center" vertical="center" wrapText="1"/>
    </xf>
    <xf numFmtId="0" fontId="62" fillId="3" borderId="0" xfId="30" applyFont="1" applyFill="1"/>
    <xf numFmtId="0" fontId="55" fillId="3" borderId="0" xfId="30" applyFont="1" applyFill="1"/>
    <xf numFmtId="164" fontId="62" fillId="3" borderId="0" xfId="3" applyNumberFormat="1" applyFont="1" applyFill="1"/>
    <xf numFmtId="43" fontId="62" fillId="3" borderId="0" xfId="30" applyNumberFormat="1" applyFont="1" applyFill="1"/>
    <xf numFmtId="166" fontId="14" fillId="2" borderId="0" xfId="33" applyNumberFormat="1" applyFont="1" applyFill="1"/>
    <xf numFmtId="164" fontId="26" fillId="0" borderId="8" xfId="1" applyNumberFormat="1" applyFont="1" applyBorder="1" applyAlignment="1">
      <alignment horizontal="center" vertical="center" wrapText="1"/>
    </xf>
    <xf numFmtId="164" fontId="26" fillId="0" borderId="9" xfId="1" applyNumberFormat="1" applyFont="1" applyBorder="1" applyAlignment="1">
      <alignment horizontal="center" vertical="center" wrapText="1"/>
    </xf>
    <xf numFmtId="164" fontId="26" fillId="0" borderId="10" xfId="1" applyNumberFormat="1" applyFont="1" applyBorder="1" applyAlignment="1">
      <alignment horizontal="center" vertical="center" wrapText="1"/>
    </xf>
    <xf numFmtId="0" fontId="59" fillId="0" borderId="0" xfId="30" applyFont="1" applyFill="1" applyBorder="1" applyAlignment="1"/>
    <xf numFmtId="0" fontId="4" fillId="0" borderId="2" xfId="0" applyFont="1" applyBorder="1" applyAlignment="1">
      <alignment horizontal="left" vertical="center" wrapText="1"/>
    </xf>
    <xf numFmtId="0" fontId="1" fillId="0" borderId="0" xfId="0" applyFont="1" applyAlignment="1">
      <alignment horizontal="center"/>
    </xf>
    <xf numFmtId="0" fontId="8" fillId="0" borderId="0" xfId="0" applyFont="1" applyAlignment="1">
      <alignment horizontal="center" vertical="center"/>
    </xf>
    <xf numFmtId="0" fontId="11" fillId="0" borderId="0" xfId="0" applyFont="1" applyBorder="1" applyAlignment="1">
      <alignment horizontal="center" vertical="center"/>
    </xf>
    <xf numFmtId="0" fontId="13" fillId="0" borderId="0" xfId="0" applyFont="1" applyBorder="1" applyAlignment="1">
      <alignment horizontal="left" vertical="center" wrapText="1"/>
    </xf>
    <xf numFmtId="0" fontId="5" fillId="0" borderId="0" xfId="0" applyFont="1" applyBorder="1" applyAlignment="1">
      <alignment horizontal="center"/>
    </xf>
    <xf numFmtId="164" fontId="1" fillId="0" borderId="0" xfId="0" applyNumberFormat="1" applyFont="1" applyAlignment="1">
      <alignment horizontal="right"/>
    </xf>
    <xf numFmtId="0" fontId="6" fillId="0" borderId="0" xfId="0" applyFont="1" applyAlignment="1">
      <alignment horizontal="left" vertical="center" wrapText="1"/>
    </xf>
    <xf numFmtId="0" fontId="5" fillId="0" borderId="0" xfId="0" applyFont="1" applyAlignment="1">
      <alignment horizontal="center"/>
    </xf>
    <xf numFmtId="49" fontId="20" fillId="0" borderId="0" xfId="25" applyNumberFormat="1" applyFont="1" applyBorder="1" applyAlignment="1">
      <alignment horizontal="center"/>
    </xf>
    <xf numFmtId="0" fontId="43" fillId="0" borderId="0" xfId="25" applyFont="1" applyAlignment="1">
      <alignment horizontal="center"/>
    </xf>
    <xf numFmtId="0" fontId="19" fillId="0" borderId="2" xfId="25" applyFont="1" applyBorder="1" applyAlignment="1">
      <alignment horizontal="center" vertical="center"/>
    </xf>
    <xf numFmtId="0" fontId="17" fillId="0" borderId="0" xfId="25" applyFont="1" applyAlignment="1">
      <alignment horizontal="left" vertical="center"/>
    </xf>
    <xf numFmtId="0" fontId="2" fillId="0" borderId="0" xfId="0" applyFont="1" applyAlignment="1">
      <alignment horizontal="center"/>
    </xf>
    <xf numFmtId="0" fontId="8" fillId="0" borderId="0" xfId="25" applyFont="1" applyAlignment="1">
      <alignment horizontal="left" vertical="center"/>
    </xf>
    <xf numFmtId="0" fontId="10" fillId="0" borderId="0" xfId="25" applyFont="1" applyAlignment="1">
      <alignment horizontal="left" vertical="center"/>
    </xf>
    <xf numFmtId="0" fontId="54" fillId="0" borderId="0" xfId="24" applyFont="1" applyAlignment="1">
      <alignment horizontal="center" vertical="center" wrapText="1"/>
    </xf>
    <xf numFmtId="0" fontId="47" fillId="0" borderId="4" xfId="24" applyNumberFormat="1" applyFont="1" applyBorder="1" applyAlignment="1">
      <alignment horizontal="left" vertical="center" wrapText="1"/>
    </xf>
    <xf numFmtId="0" fontId="58" fillId="2" borderId="0" xfId="2" applyFont="1" applyFill="1" applyAlignment="1">
      <alignment horizontal="left"/>
    </xf>
    <xf numFmtId="0" fontId="58" fillId="0" borderId="0" xfId="30" applyFont="1" applyFill="1" applyBorder="1" applyAlignment="1">
      <alignment horizontal="center" vertical="center" wrapText="1"/>
    </xf>
    <xf numFmtId="0" fontId="59" fillId="0" borderId="0" xfId="30" applyFont="1" applyFill="1" applyBorder="1" applyAlignment="1">
      <alignment horizontal="center" vertical="center" wrapText="1"/>
    </xf>
    <xf numFmtId="0" fontId="60" fillId="0" borderId="11" xfId="25" applyFont="1" applyBorder="1" applyAlignment="1">
      <alignment horizontal="center" vertical="center" wrapText="1"/>
    </xf>
    <xf numFmtId="0" fontId="60" fillId="0" borderId="13" xfId="25" applyFont="1" applyBorder="1" applyAlignment="1">
      <alignment horizontal="center" vertical="center" wrapText="1"/>
    </xf>
    <xf numFmtId="0" fontId="64" fillId="0" borderId="11" xfId="25" applyFont="1" applyBorder="1" applyAlignment="1">
      <alignment horizontal="center" vertical="center"/>
    </xf>
    <xf numFmtId="0" fontId="64" fillId="0" borderId="13" xfId="25" applyFont="1" applyBorder="1" applyAlignment="1">
      <alignment horizontal="center" vertical="center"/>
    </xf>
    <xf numFmtId="0" fontId="31" fillId="0" borderId="11" xfId="25" applyFont="1" applyBorder="1" applyAlignment="1">
      <alignment horizontal="center" vertical="center"/>
    </xf>
    <xf numFmtId="0" fontId="31" fillId="0" borderId="13" xfId="25" applyFont="1" applyBorder="1" applyAlignment="1">
      <alignment horizontal="center" vertical="center"/>
    </xf>
    <xf numFmtId="0" fontId="59" fillId="0" borderId="9" xfId="30" applyFont="1" applyFill="1" applyBorder="1" applyAlignment="1">
      <alignment horizontal="center" vertical="center"/>
    </xf>
    <xf numFmtId="0" fontId="65" fillId="0" borderId="9" xfId="30" applyFont="1" applyFill="1" applyBorder="1" applyAlignment="1">
      <alignment horizontal="left" vertical="center" wrapText="1"/>
    </xf>
    <xf numFmtId="0" fontId="59" fillId="0" borderId="9" xfId="30" applyFont="1" applyFill="1" applyBorder="1" applyAlignment="1">
      <alignment horizontal="center" vertical="center" wrapText="1"/>
    </xf>
    <xf numFmtId="0" fontId="31" fillId="0" borderId="11" xfId="25" applyFont="1" applyBorder="1" applyAlignment="1">
      <alignment horizontal="center" vertical="center" wrapText="1"/>
    </xf>
    <xf numFmtId="0" fontId="31" fillId="0" borderId="13" xfId="25" applyFont="1" applyBorder="1" applyAlignment="1">
      <alignment horizontal="center" vertical="center" wrapText="1"/>
    </xf>
    <xf numFmtId="0" fontId="31" fillId="0" borderId="16" xfId="25" applyFont="1" applyBorder="1" applyAlignment="1">
      <alignment horizontal="center" vertical="center" wrapText="1"/>
    </xf>
    <xf numFmtId="0" fontId="31" fillId="0" borderId="16" xfId="25" applyFont="1" applyBorder="1" applyAlignment="1">
      <alignment horizontal="center" vertical="center"/>
    </xf>
    <xf numFmtId="0" fontId="62" fillId="0" borderId="11" xfId="25" applyFont="1" applyBorder="1" applyAlignment="1">
      <alignment horizontal="center" vertical="center"/>
    </xf>
    <xf numFmtId="0" fontId="62" fillId="0" borderId="13" xfId="25" applyFont="1" applyBorder="1" applyAlignment="1">
      <alignment horizontal="center" vertical="center"/>
    </xf>
    <xf numFmtId="0" fontId="62" fillId="0" borderId="16" xfId="25" applyFont="1" applyBorder="1" applyAlignment="1">
      <alignment horizontal="center" vertical="center"/>
    </xf>
    <xf numFmtId="0" fontId="59" fillId="0" borderId="6" xfId="30" applyFont="1" applyFill="1" applyBorder="1" applyAlignment="1">
      <alignment horizontal="center"/>
    </xf>
    <xf numFmtId="0" fontId="59" fillId="0" borderId="5" xfId="30" applyFont="1" applyFill="1" applyBorder="1" applyAlignment="1">
      <alignment horizontal="center"/>
    </xf>
    <xf numFmtId="0" fontId="59" fillId="0" borderId="7" xfId="30" applyFont="1" applyFill="1" applyBorder="1" applyAlignment="1">
      <alignment horizontal="center"/>
    </xf>
    <xf numFmtId="0" fontId="58" fillId="0" borderId="6" xfId="30" applyFont="1" applyFill="1" applyBorder="1" applyAlignment="1">
      <alignment horizontal="center" vertical="center"/>
    </xf>
    <xf numFmtId="0" fontId="58" fillId="0" borderId="7" xfId="30" applyFont="1" applyFill="1" applyBorder="1" applyAlignment="1">
      <alignment horizontal="center" vertical="center"/>
    </xf>
    <xf numFmtId="0" fontId="31" fillId="0" borderId="18" xfId="25" applyFont="1" applyBorder="1" applyAlignment="1">
      <alignment vertical="center" wrapText="1"/>
    </xf>
    <xf numFmtId="0" fontId="31" fillId="0" borderId="19" xfId="25" applyFont="1" applyBorder="1" applyAlignment="1">
      <alignment vertical="center" wrapText="1"/>
    </xf>
    <xf numFmtId="0" fontId="31" fillId="0" borderId="17" xfId="25" applyFont="1" applyBorder="1" applyAlignment="1">
      <alignment vertical="center" wrapText="1"/>
    </xf>
    <xf numFmtId="0" fontId="34" fillId="2" borderId="6" xfId="2" applyFont="1" applyFill="1" applyBorder="1" applyAlignment="1">
      <alignment horizontal="left"/>
    </xf>
    <xf numFmtId="0" fontId="34" fillId="2" borderId="7" xfId="2" applyFont="1" applyFill="1" applyBorder="1" applyAlignment="1">
      <alignment horizontal="left"/>
    </xf>
    <xf numFmtId="0" fontId="15" fillId="2" borderId="0" xfId="2" applyFont="1" applyFill="1" applyAlignment="1">
      <alignment horizontal="left"/>
    </xf>
    <xf numFmtId="0" fontId="17" fillId="2" borderId="0" xfId="2" applyFont="1" applyFill="1" applyAlignment="1">
      <alignment horizontal="center"/>
    </xf>
    <xf numFmtId="0" fontId="18" fillId="2" borderId="0" xfId="2" applyFont="1" applyFill="1" applyAlignment="1">
      <alignment horizontal="center" vertical="center"/>
    </xf>
    <xf numFmtId="0" fontId="19" fillId="0" borderId="6" xfId="25" applyFont="1" applyBorder="1" applyAlignment="1">
      <alignment horizontal="center" vertical="center" wrapText="1"/>
    </xf>
    <xf numFmtId="0" fontId="19" fillId="0" borderId="7" xfId="25" applyFont="1" applyBorder="1" applyAlignment="1">
      <alignment horizontal="center" vertical="center" wrapText="1"/>
    </xf>
    <xf numFmtId="0" fontId="20" fillId="2" borderId="0" xfId="2" applyFont="1" applyFill="1" applyBorder="1" applyAlignment="1">
      <alignment horizontal="center" vertical="center"/>
    </xf>
    <xf numFmtId="0" fontId="72" fillId="2" borderId="0" xfId="2" applyFont="1" applyFill="1" applyAlignment="1">
      <alignment horizontal="center" vertical="center"/>
    </xf>
    <xf numFmtId="0" fontId="19" fillId="0" borderId="6" xfId="25" applyFont="1" applyBorder="1" applyAlignment="1">
      <alignment horizontal="center" vertical="center"/>
    </xf>
    <xf numFmtId="0" fontId="19" fillId="0" borderId="7" xfId="25" applyFont="1" applyBorder="1" applyAlignment="1">
      <alignment horizontal="center" vertical="center"/>
    </xf>
    <xf numFmtId="0" fontId="15" fillId="0" borderId="0" xfId="25" applyFont="1" applyAlignment="1">
      <alignment horizontal="left"/>
    </xf>
    <xf numFmtId="0" fontId="15" fillId="0" borderId="0" xfId="25" applyFont="1" applyAlignment="1">
      <alignment horizontal="center"/>
    </xf>
    <xf numFmtId="0" fontId="50" fillId="0" borderId="2" xfId="25" applyFont="1" applyBorder="1" applyAlignment="1">
      <alignment horizontal="center" vertical="center"/>
    </xf>
    <xf numFmtId="0" fontId="17" fillId="0" borderId="21" xfId="25" applyFont="1" applyBorder="1" applyAlignment="1">
      <alignment horizontal="center"/>
    </xf>
    <xf numFmtId="0" fontId="17" fillId="0" borderId="4" xfId="25" applyFont="1" applyBorder="1" applyAlignment="1">
      <alignment horizontal="center"/>
    </xf>
    <xf numFmtId="0" fontId="17" fillId="0" borderId="7" xfId="25" applyFont="1" applyBorder="1" applyAlignment="1">
      <alignment horizontal="center"/>
    </xf>
    <xf numFmtId="0" fontId="15" fillId="0" borderId="0" xfId="25" applyFont="1" applyAlignment="1">
      <alignment horizontal="left" vertical="center"/>
    </xf>
    <xf numFmtId="0" fontId="15" fillId="0" borderId="0" xfId="25" applyFont="1" applyAlignment="1">
      <alignment horizontal="center" vertical="center"/>
    </xf>
    <xf numFmtId="0" fontId="54" fillId="0" borderId="6" xfId="25" applyFont="1" applyFill="1" applyBorder="1" applyAlignment="1">
      <alignment horizontal="center" vertical="center"/>
    </xf>
    <xf numFmtId="0" fontId="54" fillId="0" borderId="7" xfId="25" applyFont="1" applyFill="1" applyBorder="1" applyAlignment="1">
      <alignment horizontal="center" vertical="center"/>
    </xf>
    <xf numFmtId="0" fontId="25" fillId="0" borderId="0" xfId="25" applyFont="1" applyAlignment="1">
      <alignment horizontal="left" vertical="center"/>
    </xf>
  </cellXfs>
  <cellStyles count="34">
    <cellStyle name="20% - Accent1 2" xfId="6"/>
    <cellStyle name="20% - Accent2 2" xfId="7"/>
    <cellStyle name="20% - Accent3 2" xfId="8"/>
    <cellStyle name="20% - Accent4 2" xfId="9"/>
    <cellStyle name="20% - Accent5 2" xfId="10"/>
    <cellStyle name="20% - Accent6 2" xfId="11"/>
    <cellStyle name="40% - Accent1 2" xfId="12"/>
    <cellStyle name="40% - Accent2 2" xfId="13"/>
    <cellStyle name="40% - Accent3 2" xfId="14"/>
    <cellStyle name="40% - Accent4 2" xfId="15"/>
    <cellStyle name="40% - Accent5 2" xfId="16"/>
    <cellStyle name="40% - Accent6 2" xfId="17"/>
    <cellStyle name="Comma" xfId="1" builtinId="3"/>
    <cellStyle name="Comma 2" xfId="3"/>
    <cellStyle name="Comma 2 2" xfId="4"/>
    <cellStyle name="Comma 3" xfId="18"/>
    <cellStyle name="Comma 4 2" xfId="19"/>
    <cellStyle name="Comma 5" xfId="20"/>
    <cellStyle name="Comma 6" xfId="21"/>
    <cellStyle name="Comma 7" xfId="22"/>
    <cellStyle name="Comma 8" xfId="23"/>
    <cellStyle name="Hyperlink" xfId="5" builtinId="8"/>
    <cellStyle name="Normal" xfId="0" builtinId="0"/>
    <cellStyle name="Normal 12" xfId="24"/>
    <cellStyle name="Normal 13" xfId="25"/>
    <cellStyle name="Normal 14" xfId="26"/>
    <cellStyle name="Normal 15" xfId="27"/>
    <cellStyle name="Normal 16" xfId="28"/>
    <cellStyle name="Normal 2" xfId="29"/>
    <cellStyle name="Normal 2 2" xfId="2"/>
    <cellStyle name="Normal 3" xfId="30"/>
    <cellStyle name="Normal 3 2" xfId="31"/>
    <cellStyle name="Normal 5" xfId="32"/>
    <cellStyle name="Percent" xfId="3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20(x86)\vnTools\Ufunctions.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Base"/>
      <sheetName val="vniBase"/>
      <sheetName val="abcBase"/>
      <sheetName val="Ufunctions"/>
    </sheetNames>
    <definedNames>
      <definedName name="VND"/>
    </definedNames>
    <sheetDataSet>
      <sheetData sheetId="0"/>
      <sheetData sheetId="1"/>
      <sheetData sheetId="2"/>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31"/>
  <sheetViews>
    <sheetView tabSelected="1" workbookViewId="0">
      <selection activeCell="G26" sqref="G26"/>
    </sheetView>
  </sheetViews>
  <sheetFormatPr defaultRowHeight="15.75" x14ac:dyDescent="0.25"/>
  <cols>
    <col min="1" max="1" width="5.140625" style="1" customWidth="1"/>
    <col min="2" max="2" width="44.140625" style="1" customWidth="1"/>
    <col min="3" max="3" width="15.28515625" style="1" customWidth="1"/>
    <col min="4" max="4" width="14.140625" style="1" customWidth="1"/>
    <col min="5" max="5" width="15.85546875" style="1" customWidth="1"/>
    <col min="6" max="6" width="14" style="1" bestFit="1" customWidth="1"/>
    <col min="7" max="7" width="9.140625" style="1"/>
    <col min="8" max="8" width="10.7109375" style="1" customWidth="1"/>
    <col min="9" max="16384" width="9.140625" style="1"/>
  </cols>
  <sheetData>
    <row r="1" spans="1:9" x14ac:dyDescent="0.25">
      <c r="A1" s="403" t="s">
        <v>2</v>
      </c>
      <c r="B1" s="403"/>
      <c r="C1" s="25" t="s">
        <v>5</v>
      </c>
      <c r="D1" s="25"/>
      <c r="E1" s="25"/>
      <c r="F1" s="25"/>
    </row>
    <row r="2" spans="1:9" x14ac:dyDescent="0.25">
      <c r="A2" s="403" t="s">
        <v>3</v>
      </c>
      <c r="B2" s="403"/>
      <c r="C2" s="407" t="s">
        <v>6</v>
      </c>
      <c r="D2" s="407"/>
      <c r="E2" s="407"/>
      <c r="F2" s="26"/>
    </row>
    <row r="3" spans="1:9" s="2" customFormat="1" x14ac:dyDescent="0.25">
      <c r="A3" s="410" t="s">
        <v>4</v>
      </c>
      <c r="B3" s="410"/>
    </row>
    <row r="5" spans="1:9" ht="29.25" customHeight="1" x14ac:dyDescent="0.25">
      <c r="A5" s="404" t="s">
        <v>675</v>
      </c>
      <c r="B5" s="404"/>
      <c r="C5" s="404"/>
      <c r="D5" s="404"/>
      <c r="E5" s="404"/>
      <c r="F5" s="13"/>
      <c r="G5" s="13"/>
      <c r="H5" s="13"/>
      <c r="I5" s="13"/>
    </row>
    <row r="6" spans="1:9" s="16" customFormat="1" ht="27" customHeight="1" x14ac:dyDescent="0.25">
      <c r="A6" s="405" t="s">
        <v>7</v>
      </c>
      <c r="B6" s="405"/>
      <c r="C6" s="405"/>
      <c r="D6" s="405"/>
      <c r="E6" s="405"/>
      <c r="F6" s="15"/>
      <c r="G6" s="15"/>
      <c r="H6" s="15"/>
      <c r="I6" s="15"/>
    </row>
    <row r="7" spans="1:9" s="16" customFormat="1" ht="27" customHeight="1" x14ac:dyDescent="0.25">
      <c r="A7" s="30" t="s">
        <v>66</v>
      </c>
      <c r="B7" s="17"/>
      <c r="C7" s="15"/>
      <c r="D7" s="15"/>
      <c r="E7" s="15"/>
      <c r="F7" s="15"/>
      <c r="G7" s="15"/>
      <c r="H7" s="15"/>
      <c r="I7" s="15"/>
    </row>
    <row r="8" spans="1:9" s="12" customFormat="1" ht="47.25" customHeight="1" x14ac:dyDescent="0.25">
      <c r="A8" s="10" t="s">
        <v>0</v>
      </c>
      <c r="B8" s="82" t="s">
        <v>50</v>
      </c>
      <c r="C8" s="11" t="s">
        <v>48</v>
      </c>
      <c r="D8" s="11" t="s">
        <v>52</v>
      </c>
      <c r="E8" s="11" t="s">
        <v>65</v>
      </c>
    </row>
    <row r="9" spans="1:9" ht="18" customHeight="1" x14ac:dyDescent="0.25">
      <c r="A9" s="8">
        <v>1</v>
      </c>
      <c r="B9" s="29" t="s">
        <v>51</v>
      </c>
      <c r="C9" s="7">
        <v>283000</v>
      </c>
      <c r="D9" s="9">
        <v>96</v>
      </c>
      <c r="E9" s="7">
        <f>C9*D9</f>
        <v>27168000</v>
      </c>
    </row>
    <row r="10" spans="1:9" ht="18" customHeight="1" x14ac:dyDescent="0.25">
      <c r="A10" s="8">
        <v>2</v>
      </c>
      <c r="B10" s="29" t="s">
        <v>54</v>
      </c>
      <c r="C10" s="7">
        <f>100000+(50000*2+40000*3)*2.5</f>
        <v>650000</v>
      </c>
      <c r="D10" s="9"/>
      <c r="E10" s="7">
        <v>650000</v>
      </c>
    </row>
    <row r="11" spans="1:9" x14ac:dyDescent="0.25">
      <c r="A11" s="8"/>
      <c r="B11" s="19" t="s">
        <v>55</v>
      </c>
      <c r="C11" s="18"/>
      <c r="D11" s="9"/>
      <c r="E11" s="20">
        <f>SUM(E9:E10)</f>
        <v>27818000</v>
      </c>
      <c r="F11" s="373"/>
    </row>
    <row r="13" spans="1:9" x14ac:dyDescent="0.25">
      <c r="A13" s="374" t="s">
        <v>670</v>
      </c>
      <c r="B13" s="1" t="s">
        <v>669</v>
      </c>
    </row>
    <row r="14" spans="1:9" ht="24" customHeight="1" x14ac:dyDescent="0.25">
      <c r="B14" s="28" t="s">
        <v>671</v>
      </c>
    </row>
    <row r="15" spans="1:9" s="16" customFormat="1" ht="36.75" customHeight="1" x14ac:dyDescent="0.25">
      <c r="A15" s="406" t="s">
        <v>152</v>
      </c>
      <c r="B15" s="406"/>
      <c r="C15" s="406"/>
      <c r="D15" s="406"/>
      <c r="E15" s="406"/>
      <c r="F15" s="15"/>
      <c r="G15" s="15"/>
      <c r="H15" s="15"/>
      <c r="I15" s="15"/>
    </row>
    <row r="16" spans="1:9" s="16" customFormat="1" ht="69" customHeight="1" x14ac:dyDescent="0.25">
      <c r="A16" s="409" t="s">
        <v>676</v>
      </c>
      <c r="B16" s="409"/>
      <c r="C16" s="409"/>
      <c r="D16" s="409"/>
      <c r="E16" s="409"/>
      <c r="F16" s="15"/>
      <c r="G16" s="15"/>
      <c r="H16" s="15"/>
      <c r="I16" s="15"/>
    </row>
    <row r="17" spans="1:9" s="16" customFormat="1" ht="9" customHeight="1" x14ac:dyDescent="0.25">
      <c r="A17" s="15"/>
      <c r="B17" s="21"/>
      <c r="C17" s="15"/>
      <c r="D17" s="15"/>
      <c r="E17" s="15"/>
      <c r="F17" s="15"/>
      <c r="G17" s="15"/>
      <c r="H17" s="15"/>
      <c r="I17" s="15"/>
    </row>
    <row r="18" spans="1:9" ht="31.5" x14ac:dyDescent="0.25">
      <c r="A18" s="3" t="s">
        <v>0</v>
      </c>
      <c r="B18" s="3" t="s">
        <v>151</v>
      </c>
      <c r="C18" s="11" t="s">
        <v>154</v>
      </c>
      <c r="D18" s="11" t="s">
        <v>153</v>
      </c>
      <c r="E18" s="11" t="s">
        <v>11</v>
      </c>
    </row>
    <row r="19" spans="1:9" x14ac:dyDescent="0.25">
      <c r="A19" s="3"/>
      <c r="B19" s="3"/>
      <c r="C19" s="372" t="s">
        <v>57</v>
      </c>
      <c r="D19" s="372" t="s">
        <v>658</v>
      </c>
      <c r="E19" s="11"/>
    </row>
    <row r="20" spans="1:9" x14ac:dyDescent="0.25">
      <c r="A20" s="3">
        <v>1</v>
      </c>
      <c r="B20" s="85" t="s">
        <v>160</v>
      </c>
      <c r="C20" s="7">
        <f>'PL1 Tai lieu'!F26</f>
        <v>44749896</v>
      </c>
      <c r="D20" s="9">
        <f>ROUND(C20/30,0)</f>
        <v>1491663</v>
      </c>
      <c r="E20" s="83" t="s">
        <v>155</v>
      </c>
    </row>
    <row r="21" spans="1:9" x14ac:dyDescent="0.25">
      <c r="A21" s="3">
        <v>2</v>
      </c>
      <c r="B21" s="85" t="s">
        <v>684</v>
      </c>
      <c r="C21" s="7">
        <f>'PL2.Lương GV'!H44</f>
        <v>337500000</v>
      </c>
      <c r="D21" s="9">
        <f>C21/30</f>
        <v>11250000</v>
      </c>
      <c r="E21" s="83" t="s">
        <v>659</v>
      </c>
    </row>
    <row r="22" spans="1:9" ht="30" x14ac:dyDescent="0.25">
      <c r="A22" s="3">
        <v>3</v>
      </c>
      <c r="B22" s="402" t="s">
        <v>690</v>
      </c>
      <c r="C22" s="7">
        <f>'PL3. Ngoai ngữ'!F8</f>
        <v>75250000</v>
      </c>
      <c r="D22" s="9">
        <f t="shared" ref="D22:D24" si="0">C22/30</f>
        <v>2508333.3333333335</v>
      </c>
      <c r="E22" s="83" t="s">
        <v>663</v>
      </c>
    </row>
    <row r="23" spans="1:9" x14ac:dyDescent="0.25">
      <c r="A23" s="3">
        <v>4</v>
      </c>
      <c r="B23" s="85" t="s">
        <v>660</v>
      </c>
      <c r="C23" s="7">
        <f>'PL4.Vật tư'!F259</f>
        <v>136081311</v>
      </c>
      <c r="D23" s="9">
        <f t="shared" si="0"/>
        <v>4536043.7</v>
      </c>
      <c r="E23" s="83" t="s">
        <v>664</v>
      </c>
    </row>
    <row r="24" spans="1:9" x14ac:dyDescent="0.25">
      <c r="A24" s="3">
        <v>5</v>
      </c>
      <c r="B24" s="85" t="s">
        <v>661</v>
      </c>
      <c r="C24" s="7">
        <f>'PL5.Điện nước'!I63</f>
        <v>83626252</v>
      </c>
      <c r="D24" s="9">
        <f t="shared" si="0"/>
        <v>2787541.7333333334</v>
      </c>
      <c r="E24" s="83" t="s">
        <v>665</v>
      </c>
    </row>
    <row r="25" spans="1:9" x14ac:dyDescent="0.25">
      <c r="A25" s="3">
        <v>6</v>
      </c>
      <c r="B25" s="85" t="s">
        <v>662</v>
      </c>
      <c r="C25" s="7">
        <f>'PL6- Sua chua TS'!F18</f>
        <v>16900000</v>
      </c>
      <c r="D25" s="9">
        <f>C25/30</f>
        <v>563333.33333333337</v>
      </c>
      <c r="E25" s="83" t="s">
        <v>666</v>
      </c>
    </row>
    <row r="26" spans="1:9" x14ac:dyDescent="0.25">
      <c r="A26" s="3">
        <v>7</v>
      </c>
      <c r="B26" s="85" t="s">
        <v>677</v>
      </c>
      <c r="C26" s="7">
        <f>'PL7.Quản lý'!F23</f>
        <v>100140000</v>
      </c>
      <c r="D26" s="9">
        <f t="shared" ref="D26:D27" si="1">C26/30</f>
        <v>3338000</v>
      </c>
      <c r="E26" s="83" t="s">
        <v>667</v>
      </c>
    </row>
    <row r="27" spans="1:9" x14ac:dyDescent="0.25">
      <c r="A27" s="3">
        <v>8</v>
      </c>
      <c r="B27" s="85" t="s">
        <v>678</v>
      </c>
      <c r="C27" s="7">
        <f>'PL8.Học bổng'!E8</f>
        <v>40250000</v>
      </c>
      <c r="D27" s="9">
        <f t="shared" si="1"/>
        <v>1341666.6666666667</v>
      </c>
      <c r="E27" s="83" t="s">
        <v>668</v>
      </c>
    </row>
    <row r="28" spans="1:9" s="2" customFormat="1" x14ac:dyDescent="0.25">
      <c r="A28" s="23"/>
      <c r="B28" s="3" t="s">
        <v>47</v>
      </c>
      <c r="C28" s="20">
        <f>SUM(C20:C27)</f>
        <v>834497459</v>
      </c>
      <c r="D28" s="380">
        <f>SUM(D20:D27)</f>
        <v>27816581.766666669</v>
      </c>
      <c r="E28" s="84"/>
    </row>
    <row r="29" spans="1:9" s="2" customFormat="1" x14ac:dyDescent="0.25">
      <c r="A29" s="375"/>
      <c r="B29" s="376"/>
      <c r="C29" s="377"/>
      <c r="D29" s="378"/>
      <c r="E29" s="379"/>
    </row>
    <row r="30" spans="1:9" x14ac:dyDescent="0.25">
      <c r="B30" s="408" t="s">
        <v>672</v>
      </c>
      <c r="C30" s="408"/>
      <c r="D30" s="408"/>
      <c r="E30" s="408"/>
    </row>
    <row r="31" spans="1:9" ht="23.25" customHeight="1" x14ac:dyDescent="0.25">
      <c r="A31" s="1" t="s">
        <v>674</v>
      </c>
      <c r="D31" s="403" t="s">
        <v>673</v>
      </c>
      <c r="E31" s="403"/>
    </row>
  </sheetData>
  <mergeCells count="10">
    <mergeCell ref="D31:E31"/>
    <mergeCell ref="B30:E30"/>
    <mergeCell ref="A16:E16"/>
    <mergeCell ref="A2:B2"/>
    <mergeCell ref="A3:B3"/>
    <mergeCell ref="A1:B1"/>
    <mergeCell ref="A5:E5"/>
    <mergeCell ref="A6:E6"/>
    <mergeCell ref="A15:E15"/>
    <mergeCell ref="C2:E2"/>
  </mergeCells>
  <pageMargins left="0.4" right="0.2" top="0.56000000000000005" bottom="0.39" header="0.36"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opLeftCell="A25" workbookViewId="0">
      <selection activeCell="J32" sqref="J32"/>
    </sheetView>
  </sheetViews>
  <sheetFormatPr defaultRowHeight="15" x14ac:dyDescent="0.25"/>
  <cols>
    <col min="1" max="1" width="4.85546875" style="86" customWidth="1"/>
    <col min="2" max="2" width="55.85546875" style="86" customWidth="1"/>
    <col min="3" max="3" width="12" style="86" customWidth="1"/>
    <col min="4" max="4" width="10.42578125" style="88" customWidth="1"/>
    <col min="5" max="5" width="12.7109375" style="89" customWidth="1"/>
    <col min="6" max="6" width="15.85546875" style="88" customWidth="1"/>
    <col min="7" max="7" width="12.42578125" style="88" bestFit="1" customWidth="1"/>
    <col min="8" max="8" width="15.5703125" style="90" customWidth="1"/>
    <col min="9" max="9" width="10.140625" style="86" customWidth="1"/>
    <col min="10" max="10" width="70.140625" style="86" customWidth="1"/>
    <col min="11" max="256" width="9.140625" style="86"/>
    <col min="257" max="257" width="4.85546875" style="86" customWidth="1"/>
    <col min="258" max="258" width="59.42578125" style="86" customWidth="1"/>
    <col min="259" max="259" width="16.85546875" style="86" customWidth="1"/>
    <col min="260" max="261" width="15.5703125" style="86" customWidth="1"/>
    <col min="262" max="262" width="15.85546875" style="86" customWidth="1"/>
    <col min="263" max="263" width="12.42578125" style="86" bestFit="1" customWidth="1"/>
    <col min="264" max="264" width="15.5703125" style="86" customWidth="1"/>
    <col min="265" max="265" width="10.140625" style="86" customWidth="1"/>
    <col min="266" max="266" width="70.140625" style="86" customWidth="1"/>
    <col min="267" max="512" width="9.140625" style="86"/>
    <col min="513" max="513" width="4.85546875" style="86" customWidth="1"/>
    <col min="514" max="514" width="59.42578125" style="86" customWidth="1"/>
    <col min="515" max="515" width="16.85546875" style="86" customWidth="1"/>
    <col min="516" max="517" width="15.5703125" style="86" customWidth="1"/>
    <col min="518" max="518" width="15.85546875" style="86" customWidth="1"/>
    <col min="519" max="519" width="12.42578125" style="86" bestFit="1" customWidth="1"/>
    <col min="520" max="520" width="15.5703125" style="86" customWidth="1"/>
    <col min="521" max="521" width="10.140625" style="86" customWidth="1"/>
    <col min="522" max="522" width="70.140625" style="86" customWidth="1"/>
    <col min="523" max="768" width="9.140625" style="86"/>
    <col min="769" max="769" width="4.85546875" style="86" customWidth="1"/>
    <col min="770" max="770" width="59.42578125" style="86" customWidth="1"/>
    <col min="771" max="771" width="16.85546875" style="86" customWidth="1"/>
    <col min="772" max="773" width="15.5703125" style="86" customWidth="1"/>
    <col min="774" max="774" width="15.85546875" style="86" customWidth="1"/>
    <col min="775" max="775" width="12.42578125" style="86" bestFit="1" customWidth="1"/>
    <col min="776" max="776" width="15.5703125" style="86" customWidth="1"/>
    <col min="777" max="777" width="10.140625" style="86" customWidth="1"/>
    <col min="778" max="778" width="70.140625" style="86" customWidth="1"/>
    <col min="779" max="1024" width="9.140625" style="86"/>
    <col min="1025" max="1025" width="4.85546875" style="86" customWidth="1"/>
    <col min="1026" max="1026" width="59.42578125" style="86" customWidth="1"/>
    <col min="1027" max="1027" width="16.85546875" style="86" customWidth="1"/>
    <col min="1028" max="1029" width="15.5703125" style="86" customWidth="1"/>
    <col min="1030" max="1030" width="15.85546875" style="86" customWidth="1"/>
    <col min="1031" max="1031" width="12.42578125" style="86" bestFit="1" customWidth="1"/>
    <col min="1032" max="1032" width="15.5703125" style="86" customWidth="1"/>
    <col min="1033" max="1033" width="10.140625" style="86" customWidth="1"/>
    <col min="1034" max="1034" width="70.140625" style="86" customWidth="1"/>
    <col min="1035" max="1280" width="9.140625" style="86"/>
    <col min="1281" max="1281" width="4.85546875" style="86" customWidth="1"/>
    <col min="1282" max="1282" width="59.42578125" style="86" customWidth="1"/>
    <col min="1283" max="1283" width="16.85546875" style="86" customWidth="1"/>
    <col min="1284" max="1285" width="15.5703125" style="86" customWidth="1"/>
    <col min="1286" max="1286" width="15.85546875" style="86" customWidth="1"/>
    <col min="1287" max="1287" width="12.42578125" style="86" bestFit="1" customWidth="1"/>
    <col min="1288" max="1288" width="15.5703125" style="86" customWidth="1"/>
    <col min="1289" max="1289" width="10.140625" style="86" customWidth="1"/>
    <col min="1290" max="1290" width="70.140625" style="86" customWidth="1"/>
    <col min="1291" max="1536" width="9.140625" style="86"/>
    <col min="1537" max="1537" width="4.85546875" style="86" customWidth="1"/>
    <col min="1538" max="1538" width="59.42578125" style="86" customWidth="1"/>
    <col min="1539" max="1539" width="16.85546875" style="86" customWidth="1"/>
    <col min="1540" max="1541" width="15.5703125" style="86" customWidth="1"/>
    <col min="1542" max="1542" width="15.85546875" style="86" customWidth="1"/>
    <col min="1543" max="1543" width="12.42578125" style="86" bestFit="1" customWidth="1"/>
    <col min="1544" max="1544" width="15.5703125" style="86" customWidth="1"/>
    <col min="1545" max="1545" width="10.140625" style="86" customWidth="1"/>
    <col min="1546" max="1546" width="70.140625" style="86" customWidth="1"/>
    <col min="1547" max="1792" width="9.140625" style="86"/>
    <col min="1793" max="1793" width="4.85546875" style="86" customWidth="1"/>
    <col min="1794" max="1794" width="59.42578125" style="86" customWidth="1"/>
    <col min="1795" max="1795" width="16.85546875" style="86" customWidth="1"/>
    <col min="1796" max="1797" width="15.5703125" style="86" customWidth="1"/>
    <col min="1798" max="1798" width="15.85546875" style="86" customWidth="1"/>
    <col min="1799" max="1799" width="12.42578125" style="86" bestFit="1" customWidth="1"/>
    <col min="1800" max="1800" width="15.5703125" style="86" customWidth="1"/>
    <col min="1801" max="1801" width="10.140625" style="86" customWidth="1"/>
    <col min="1802" max="1802" width="70.140625" style="86" customWidth="1"/>
    <col min="1803" max="2048" width="9.140625" style="86"/>
    <col min="2049" max="2049" width="4.85546875" style="86" customWidth="1"/>
    <col min="2050" max="2050" width="59.42578125" style="86" customWidth="1"/>
    <col min="2051" max="2051" width="16.85546875" style="86" customWidth="1"/>
    <col min="2052" max="2053" width="15.5703125" style="86" customWidth="1"/>
    <col min="2054" max="2054" width="15.85546875" style="86" customWidth="1"/>
    <col min="2055" max="2055" width="12.42578125" style="86" bestFit="1" customWidth="1"/>
    <col min="2056" max="2056" width="15.5703125" style="86" customWidth="1"/>
    <col min="2057" max="2057" width="10.140625" style="86" customWidth="1"/>
    <col min="2058" max="2058" width="70.140625" style="86" customWidth="1"/>
    <col min="2059" max="2304" width="9.140625" style="86"/>
    <col min="2305" max="2305" width="4.85546875" style="86" customWidth="1"/>
    <col min="2306" max="2306" width="59.42578125" style="86" customWidth="1"/>
    <col min="2307" max="2307" width="16.85546875" style="86" customWidth="1"/>
    <col min="2308" max="2309" width="15.5703125" style="86" customWidth="1"/>
    <col min="2310" max="2310" width="15.85546875" style="86" customWidth="1"/>
    <col min="2311" max="2311" width="12.42578125" style="86" bestFit="1" customWidth="1"/>
    <col min="2312" max="2312" width="15.5703125" style="86" customWidth="1"/>
    <col min="2313" max="2313" width="10.140625" style="86" customWidth="1"/>
    <col min="2314" max="2314" width="70.140625" style="86" customWidth="1"/>
    <col min="2315" max="2560" width="9.140625" style="86"/>
    <col min="2561" max="2561" width="4.85546875" style="86" customWidth="1"/>
    <col min="2562" max="2562" width="59.42578125" style="86" customWidth="1"/>
    <col min="2563" max="2563" width="16.85546875" style="86" customWidth="1"/>
    <col min="2564" max="2565" width="15.5703125" style="86" customWidth="1"/>
    <col min="2566" max="2566" width="15.85546875" style="86" customWidth="1"/>
    <col min="2567" max="2567" width="12.42578125" style="86" bestFit="1" customWidth="1"/>
    <col min="2568" max="2568" width="15.5703125" style="86" customWidth="1"/>
    <col min="2569" max="2569" width="10.140625" style="86" customWidth="1"/>
    <col min="2570" max="2570" width="70.140625" style="86" customWidth="1"/>
    <col min="2571" max="2816" width="9.140625" style="86"/>
    <col min="2817" max="2817" width="4.85546875" style="86" customWidth="1"/>
    <col min="2818" max="2818" width="59.42578125" style="86" customWidth="1"/>
    <col min="2819" max="2819" width="16.85546875" style="86" customWidth="1"/>
    <col min="2820" max="2821" width="15.5703125" style="86" customWidth="1"/>
    <col min="2822" max="2822" width="15.85546875" style="86" customWidth="1"/>
    <col min="2823" max="2823" width="12.42578125" style="86" bestFit="1" customWidth="1"/>
    <col min="2824" max="2824" width="15.5703125" style="86" customWidth="1"/>
    <col min="2825" max="2825" width="10.140625" style="86" customWidth="1"/>
    <col min="2826" max="2826" width="70.140625" style="86" customWidth="1"/>
    <col min="2827" max="3072" width="9.140625" style="86"/>
    <col min="3073" max="3073" width="4.85546875" style="86" customWidth="1"/>
    <col min="3074" max="3074" width="59.42578125" style="86" customWidth="1"/>
    <col min="3075" max="3075" width="16.85546875" style="86" customWidth="1"/>
    <col min="3076" max="3077" width="15.5703125" style="86" customWidth="1"/>
    <col min="3078" max="3078" width="15.85546875" style="86" customWidth="1"/>
    <col min="3079" max="3079" width="12.42578125" style="86" bestFit="1" customWidth="1"/>
    <col min="3080" max="3080" width="15.5703125" style="86" customWidth="1"/>
    <col min="3081" max="3081" width="10.140625" style="86" customWidth="1"/>
    <col min="3082" max="3082" width="70.140625" style="86" customWidth="1"/>
    <col min="3083" max="3328" width="9.140625" style="86"/>
    <col min="3329" max="3329" width="4.85546875" style="86" customWidth="1"/>
    <col min="3330" max="3330" width="59.42578125" style="86" customWidth="1"/>
    <col min="3331" max="3331" width="16.85546875" style="86" customWidth="1"/>
    <col min="3332" max="3333" width="15.5703125" style="86" customWidth="1"/>
    <col min="3334" max="3334" width="15.85546875" style="86" customWidth="1"/>
    <col min="3335" max="3335" width="12.42578125" style="86" bestFit="1" customWidth="1"/>
    <col min="3336" max="3336" width="15.5703125" style="86" customWidth="1"/>
    <col min="3337" max="3337" width="10.140625" style="86" customWidth="1"/>
    <col min="3338" max="3338" width="70.140625" style="86" customWidth="1"/>
    <col min="3339" max="3584" width="9.140625" style="86"/>
    <col min="3585" max="3585" width="4.85546875" style="86" customWidth="1"/>
    <col min="3586" max="3586" width="59.42578125" style="86" customWidth="1"/>
    <col min="3587" max="3587" width="16.85546875" style="86" customWidth="1"/>
    <col min="3588" max="3589" width="15.5703125" style="86" customWidth="1"/>
    <col min="3590" max="3590" width="15.85546875" style="86" customWidth="1"/>
    <col min="3591" max="3591" width="12.42578125" style="86" bestFit="1" customWidth="1"/>
    <col min="3592" max="3592" width="15.5703125" style="86" customWidth="1"/>
    <col min="3593" max="3593" width="10.140625" style="86" customWidth="1"/>
    <col min="3594" max="3594" width="70.140625" style="86" customWidth="1"/>
    <col min="3595" max="3840" width="9.140625" style="86"/>
    <col min="3841" max="3841" width="4.85546875" style="86" customWidth="1"/>
    <col min="3842" max="3842" width="59.42578125" style="86" customWidth="1"/>
    <col min="3843" max="3843" width="16.85546875" style="86" customWidth="1"/>
    <col min="3844" max="3845" width="15.5703125" style="86" customWidth="1"/>
    <col min="3846" max="3846" width="15.85546875" style="86" customWidth="1"/>
    <col min="3847" max="3847" width="12.42578125" style="86" bestFit="1" customWidth="1"/>
    <col min="3848" max="3848" width="15.5703125" style="86" customWidth="1"/>
    <col min="3849" max="3849" width="10.140625" style="86" customWidth="1"/>
    <col min="3850" max="3850" width="70.140625" style="86" customWidth="1"/>
    <col min="3851" max="4096" width="9.140625" style="86"/>
    <col min="4097" max="4097" width="4.85546875" style="86" customWidth="1"/>
    <col min="4098" max="4098" width="59.42578125" style="86" customWidth="1"/>
    <col min="4099" max="4099" width="16.85546875" style="86" customWidth="1"/>
    <col min="4100" max="4101" width="15.5703125" style="86" customWidth="1"/>
    <col min="4102" max="4102" width="15.85546875" style="86" customWidth="1"/>
    <col min="4103" max="4103" width="12.42578125" style="86" bestFit="1" customWidth="1"/>
    <col min="4104" max="4104" width="15.5703125" style="86" customWidth="1"/>
    <col min="4105" max="4105" width="10.140625" style="86" customWidth="1"/>
    <col min="4106" max="4106" width="70.140625" style="86" customWidth="1"/>
    <col min="4107" max="4352" width="9.140625" style="86"/>
    <col min="4353" max="4353" width="4.85546875" style="86" customWidth="1"/>
    <col min="4354" max="4354" width="59.42578125" style="86" customWidth="1"/>
    <col min="4355" max="4355" width="16.85546875" style="86" customWidth="1"/>
    <col min="4356" max="4357" width="15.5703125" style="86" customWidth="1"/>
    <col min="4358" max="4358" width="15.85546875" style="86" customWidth="1"/>
    <col min="4359" max="4359" width="12.42578125" style="86" bestFit="1" customWidth="1"/>
    <col min="4360" max="4360" width="15.5703125" style="86" customWidth="1"/>
    <col min="4361" max="4361" width="10.140625" style="86" customWidth="1"/>
    <col min="4362" max="4362" width="70.140625" style="86" customWidth="1"/>
    <col min="4363" max="4608" width="9.140625" style="86"/>
    <col min="4609" max="4609" width="4.85546875" style="86" customWidth="1"/>
    <col min="4610" max="4610" width="59.42578125" style="86" customWidth="1"/>
    <col min="4611" max="4611" width="16.85546875" style="86" customWidth="1"/>
    <col min="4612" max="4613" width="15.5703125" style="86" customWidth="1"/>
    <col min="4614" max="4614" width="15.85546875" style="86" customWidth="1"/>
    <col min="4615" max="4615" width="12.42578125" style="86" bestFit="1" customWidth="1"/>
    <col min="4616" max="4616" width="15.5703125" style="86" customWidth="1"/>
    <col min="4617" max="4617" width="10.140625" style="86" customWidth="1"/>
    <col min="4618" max="4618" width="70.140625" style="86" customWidth="1"/>
    <col min="4619" max="4864" width="9.140625" style="86"/>
    <col min="4865" max="4865" width="4.85546875" style="86" customWidth="1"/>
    <col min="4866" max="4866" width="59.42578125" style="86" customWidth="1"/>
    <col min="4867" max="4867" width="16.85546875" style="86" customWidth="1"/>
    <col min="4868" max="4869" width="15.5703125" style="86" customWidth="1"/>
    <col min="4870" max="4870" width="15.85546875" style="86" customWidth="1"/>
    <col min="4871" max="4871" width="12.42578125" style="86" bestFit="1" customWidth="1"/>
    <col min="4872" max="4872" width="15.5703125" style="86" customWidth="1"/>
    <col min="4873" max="4873" width="10.140625" style="86" customWidth="1"/>
    <col min="4874" max="4874" width="70.140625" style="86" customWidth="1"/>
    <col min="4875" max="5120" width="9.140625" style="86"/>
    <col min="5121" max="5121" width="4.85546875" style="86" customWidth="1"/>
    <col min="5122" max="5122" width="59.42578125" style="86" customWidth="1"/>
    <col min="5123" max="5123" width="16.85546875" style="86" customWidth="1"/>
    <col min="5124" max="5125" width="15.5703125" style="86" customWidth="1"/>
    <col min="5126" max="5126" width="15.85546875" style="86" customWidth="1"/>
    <col min="5127" max="5127" width="12.42578125" style="86" bestFit="1" customWidth="1"/>
    <col min="5128" max="5128" width="15.5703125" style="86" customWidth="1"/>
    <col min="5129" max="5129" width="10.140625" style="86" customWidth="1"/>
    <col min="5130" max="5130" width="70.140625" style="86" customWidth="1"/>
    <col min="5131" max="5376" width="9.140625" style="86"/>
    <col min="5377" max="5377" width="4.85546875" style="86" customWidth="1"/>
    <col min="5378" max="5378" width="59.42578125" style="86" customWidth="1"/>
    <col min="5379" max="5379" width="16.85546875" style="86" customWidth="1"/>
    <col min="5380" max="5381" width="15.5703125" style="86" customWidth="1"/>
    <col min="5382" max="5382" width="15.85546875" style="86" customWidth="1"/>
    <col min="5383" max="5383" width="12.42578125" style="86" bestFit="1" customWidth="1"/>
    <col min="5384" max="5384" width="15.5703125" style="86" customWidth="1"/>
    <col min="5385" max="5385" width="10.140625" style="86" customWidth="1"/>
    <col min="5386" max="5386" width="70.140625" style="86" customWidth="1"/>
    <col min="5387" max="5632" width="9.140625" style="86"/>
    <col min="5633" max="5633" width="4.85546875" style="86" customWidth="1"/>
    <col min="5634" max="5634" width="59.42578125" style="86" customWidth="1"/>
    <col min="5635" max="5635" width="16.85546875" style="86" customWidth="1"/>
    <col min="5636" max="5637" width="15.5703125" style="86" customWidth="1"/>
    <col min="5638" max="5638" width="15.85546875" style="86" customWidth="1"/>
    <col min="5639" max="5639" width="12.42578125" style="86" bestFit="1" customWidth="1"/>
    <col min="5640" max="5640" width="15.5703125" style="86" customWidth="1"/>
    <col min="5641" max="5641" width="10.140625" style="86" customWidth="1"/>
    <col min="5642" max="5642" width="70.140625" style="86" customWidth="1"/>
    <col min="5643" max="5888" width="9.140625" style="86"/>
    <col min="5889" max="5889" width="4.85546875" style="86" customWidth="1"/>
    <col min="5890" max="5890" width="59.42578125" style="86" customWidth="1"/>
    <col min="5891" max="5891" width="16.85546875" style="86" customWidth="1"/>
    <col min="5892" max="5893" width="15.5703125" style="86" customWidth="1"/>
    <col min="5894" max="5894" width="15.85546875" style="86" customWidth="1"/>
    <col min="5895" max="5895" width="12.42578125" style="86" bestFit="1" customWidth="1"/>
    <col min="5896" max="5896" width="15.5703125" style="86" customWidth="1"/>
    <col min="5897" max="5897" width="10.140625" style="86" customWidth="1"/>
    <col min="5898" max="5898" width="70.140625" style="86" customWidth="1"/>
    <col min="5899" max="6144" width="9.140625" style="86"/>
    <col min="6145" max="6145" width="4.85546875" style="86" customWidth="1"/>
    <col min="6146" max="6146" width="59.42578125" style="86" customWidth="1"/>
    <col min="6147" max="6147" width="16.85546875" style="86" customWidth="1"/>
    <col min="6148" max="6149" width="15.5703125" style="86" customWidth="1"/>
    <col min="6150" max="6150" width="15.85546875" style="86" customWidth="1"/>
    <col min="6151" max="6151" width="12.42578125" style="86" bestFit="1" customWidth="1"/>
    <col min="6152" max="6152" width="15.5703125" style="86" customWidth="1"/>
    <col min="6153" max="6153" width="10.140625" style="86" customWidth="1"/>
    <col min="6154" max="6154" width="70.140625" style="86" customWidth="1"/>
    <col min="6155" max="6400" width="9.140625" style="86"/>
    <col min="6401" max="6401" width="4.85546875" style="86" customWidth="1"/>
    <col min="6402" max="6402" width="59.42578125" style="86" customWidth="1"/>
    <col min="6403" max="6403" width="16.85546875" style="86" customWidth="1"/>
    <col min="6404" max="6405" width="15.5703125" style="86" customWidth="1"/>
    <col min="6406" max="6406" width="15.85546875" style="86" customWidth="1"/>
    <col min="6407" max="6407" width="12.42578125" style="86" bestFit="1" customWidth="1"/>
    <col min="6408" max="6408" width="15.5703125" style="86" customWidth="1"/>
    <col min="6409" max="6409" width="10.140625" style="86" customWidth="1"/>
    <col min="6410" max="6410" width="70.140625" style="86" customWidth="1"/>
    <col min="6411" max="6656" width="9.140625" style="86"/>
    <col min="6657" max="6657" width="4.85546875" style="86" customWidth="1"/>
    <col min="6658" max="6658" width="59.42578125" style="86" customWidth="1"/>
    <col min="6659" max="6659" width="16.85546875" style="86" customWidth="1"/>
    <col min="6660" max="6661" width="15.5703125" style="86" customWidth="1"/>
    <col min="6662" max="6662" width="15.85546875" style="86" customWidth="1"/>
    <col min="6663" max="6663" width="12.42578125" style="86" bestFit="1" customWidth="1"/>
    <col min="6664" max="6664" width="15.5703125" style="86" customWidth="1"/>
    <col min="6665" max="6665" width="10.140625" style="86" customWidth="1"/>
    <col min="6666" max="6666" width="70.140625" style="86" customWidth="1"/>
    <col min="6667" max="6912" width="9.140625" style="86"/>
    <col min="6913" max="6913" width="4.85546875" style="86" customWidth="1"/>
    <col min="6914" max="6914" width="59.42578125" style="86" customWidth="1"/>
    <col min="6915" max="6915" width="16.85546875" style="86" customWidth="1"/>
    <col min="6916" max="6917" width="15.5703125" style="86" customWidth="1"/>
    <col min="6918" max="6918" width="15.85546875" style="86" customWidth="1"/>
    <col min="6919" max="6919" width="12.42578125" style="86" bestFit="1" customWidth="1"/>
    <col min="6920" max="6920" width="15.5703125" style="86" customWidth="1"/>
    <col min="6921" max="6921" width="10.140625" style="86" customWidth="1"/>
    <col min="6922" max="6922" width="70.140625" style="86" customWidth="1"/>
    <col min="6923" max="7168" width="9.140625" style="86"/>
    <col min="7169" max="7169" width="4.85546875" style="86" customWidth="1"/>
    <col min="7170" max="7170" width="59.42578125" style="86" customWidth="1"/>
    <col min="7171" max="7171" width="16.85546875" style="86" customWidth="1"/>
    <col min="7172" max="7173" width="15.5703125" style="86" customWidth="1"/>
    <col min="7174" max="7174" width="15.85546875" style="86" customWidth="1"/>
    <col min="7175" max="7175" width="12.42578125" style="86" bestFit="1" customWidth="1"/>
    <col min="7176" max="7176" width="15.5703125" style="86" customWidth="1"/>
    <col min="7177" max="7177" width="10.140625" style="86" customWidth="1"/>
    <col min="7178" max="7178" width="70.140625" style="86" customWidth="1"/>
    <col min="7179" max="7424" width="9.140625" style="86"/>
    <col min="7425" max="7425" width="4.85546875" style="86" customWidth="1"/>
    <col min="7426" max="7426" width="59.42578125" style="86" customWidth="1"/>
    <col min="7427" max="7427" width="16.85546875" style="86" customWidth="1"/>
    <col min="7428" max="7429" width="15.5703125" style="86" customWidth="1"/>
    <col min="7430" max="7430" width="15.85546875" style="86" customWidth="1"/>
    <col min="7431" max="7431" width="12.42578125" style="86" bestFit="1" customWidth="1"/>
    <col min="7432" max="7432" width="15.5703125" style="86" customWidth="1"/>
    <col min="7433" max="7433" width="10.140625" style="86" customWidth="1"/>
    <col min="7434" max="7434" width="70.140625" style="86" customWidth="1"/>
    <col min="7435" max="7680" width="9.140625" style="86"/>
    <col min="7681" max="7681" width="4.85546875" style="86" customWidth="1"/>
    <col min="7682" max="7682" width="59.42578125" style="86" customWidth="1"/>
    <col min="7683" max="7683" width="16.85546875" style="86" customWidth="1"/>
    <col min="7684" max="7685" width="15.5703125" style="86" customWidth="1"/>
    <col min="7686" max="7686" width="15.85546875" style="86" customWidth="1"/>
    <col min="7687" max="7687" width="12.42578125" style="86" bestFit="1" customWidth="1"/>
    <col min="7688" max="7688" width="15.5703125" style="86" customWidth="1"/>
    <col min="7689" max="7689" width="10.140625" style="86" customWidth="1"/>
    <col min="7690" max="7690" width="70.140625" style="86" customWidth="1"/>
    <col min="7691" max="7936" width="9.140625" style="86"/>
    <col min="7937" max="7937" width="4.85546875" style="86" customWidth="1"/>
    <col min="7938" max="7938" width="59.42578125" style="86" customWidth="1"/>
    <col min="7939" max="7939" width="16.85546875" style="86" customWidth="1"/>
    <col min="7940" max="7941" width="15.5703125" style="86" customWidth="1"/>
    <col min="7942" max="7942" width="15.85546875" style="86" customWidth="1"/>
    <col min="7943" max="7943" width="12.42578125" style="86" bestFit="1" customWidth="1"/>
    <col min="7944" max="7944" width="15.5703125" style="86" customWidth="1"/>
    <col min="7945" max="7945" width="10.140625" style="86" customWidth="1"/>
    <col min="7946" max="7946" width="70.140625" style="86" customWidth="1"/>
    <col min="7947" max="8192" width="9.140625" style="86"/>
    <col min="8193" max="8193" width="4.85546875" style="86" customWidth="1"/>
    <col min="8194" max="8194" width="59.42578125" style="86" customWidth="1"/>
    <col min="8195" max="8195" width="16.85546875" style="86" customWidth="1"/>
    <col min="8196" max="8197" width="15.5703125" style="86" customWidth="1"/>
    <col min="8198" max="8198" width="15.85546875" style="86" customWidth="1"/>
    <col min="8199" max="8199" width="12.42578125" style="86" bestFit="1" customWidth="1"/>
    <col min="8200" max="8200" width="15.5703125" style="86" customWidth="1"/>
    <col min="8201" max="8201" width="10.140625" style="86" customWidth="1"/>
    <col min="8202" max="8202" width="70.140625" style="86" customWidth="1"/>
    <col min="8203" max="8448" width="9.140625" style="86"/>
    <col min="8449" max="8449" width="4.85546875" style="86" customWidth="1"/>
    <col min="8450" max="8450" width="59.42578125" style="86" customWidth="1"/>
    <col min="8451" max="8451" width="16.85546875" style="86" customWidth="1"/>
    <col min="8452" max="8453" width="15.5703125" style="86" customWidth="1"/>
    <col min="8454" max="8454" width="15.85546875" style="86" customWidth="1"/>
    <col min="8455" max="8455" width="12.42578125" style="86" bestFit="1" customWidth="1"/>
    <col min="8456" max="8456" width="15.5703125" style="86" customWidth="1"/>
    <col min="8457" max="8457" width="10.140625" style="86" customWidth="1"/>
    <col min="8458" max="8458" width="70.140625" style="86" customWidth="1"/>
    <col min="8459" max="8704" width="9.140625" style="86"/>
    <col min="8705" max="8705" width="4.85546875" style="86" customWidth="1"/>
    <col min="8706" max="8706" width="59.42578125" style="86" customWidth="1"/>
    <col min="8707" max="8707" width="16.85546875" style="86" customWidth="1"/>
    <col min="8708" max="8709" width="15.5703125" style="86" customWidth="1"/>
    <col min="8710" max="8710" width="15.85546875" style="86" customWidth="1"/>
    <col min="8711" max="8711" width="12.42578125" style="86" bestFit="1" customWidth="1"/>
    <col min="8712" max="8712" width="15.5703125" style="86" customWidth="1"/>
    <col min="8713" max="8713" width="10.140625" style="86" customWidth="1"/>
    <col min="8714" max="8714" width="70.140625" style="86" customWidth="1"/>
    <col min="8715" max="8960" width="9.140625" style="86"/>
    <col min="8961" max="8961" width="4.85546875" style="86" customWidth="1"/>
    <col min="8962" max="8962" width="59.42578125" style="86" customWidth="1"/>
    <col min="8963" max="8963" width="16.85546875" style="86" customWidth="1"/>
    <col min="8964" max="8965" width="15.5703125" style="86" customWidth="1"/>
    <col min="8966" max="8966" width="15.85546875" style="86" customWidth="1"/>
    <col min="8967" max="8967" width="12.42578125" style="86" bestFit="1" customWidth="1"/>
    <col min="8968" max="8968" width="15.5703125" style="86" customWidth="1"/>
    <col min="8969" max="8969" width="10.140625" style="86" customWidth="1"/>
    <col min="8970" max="8970" width="70.140625" style="86" customWidth="1"/>
    <col min="8971" max="9216" width="9.140625" style="86"/>
    <col min="9217" max="9217" width="4.85546875" style="86" customWidth="1"/>
    <col min="9218" max="9218" width="59.42578125" style="86" customWidth="1"/>
    <col min="9219" max="9219" width="16.85546875" style="86" customWidth="1"/>
    <col min="9220" max="9221" width="15.5703125" style="86" customWidth="1"/>
    <col min="9222" max="9222" width="15.85546875" style="86" customWidth="1"/>
    <col min="9223" max="9223" width="12.42578125" style="86" bestFit="1" customWidth="1"/>
    <col min="9224" max="9224" width="15.5703125" style="86" customWidth="1"/>
    <col min="9225" max="9225" width="10.140625" style="86" customWidth="1"/>
    <col min="9226" max="9226" width="70.140625" style="86" customWidth="1"/>
    <col min="9227" max="9472" width="9.140625" style="86"/>
    <col min="9473" max="9473" width="4.85546875" style="86" customWidth="1"/>
    <col min="9474" max="9474" width="59.42578125" style="86" customWidth="1"/>
    <col min="9475" max="9475" width="16.85546875" style="86" customWidth="1"/>
    <col min="9476" max="9477" width="15.5703125" style="86" customWidth="1"/>
    <col min="9478" max="9478" width="15.85546875" style="86" customWidth="1"/>
    <col min="9479" max="9479" width="12.42578125" style="86" bestFit="1" customWidth="1"/>
    <col min="9480" max="9480" width="15.5703125" style="86" customWidth="1"/>
    <col min="9481" max="9481" width="10.140625" style="86" customWidth="1"/>
    <col min="9482" max="9482" width="70.140625" style="86" customWidth="1"/>
    <col min="9483" max="9728" width="9.140625" style="86"/>
    <col min="9729" max="9729" width="4.85546875" style="86" customWidth="1"/>
    <col min="9730" max="9730" width="59.42578125" style="86" customWidth="1"/>
    <col min="9731" max="9731" width="16.85546875" style="86" customWidth="1"/>
    <col min="9732" max="9733" width="15.5703125" style="86" customWidth="1"/>
    <col min="9734" max="9734" width="15.85546875" style="86" customWidth="1"/>
    <col min="9735" max="9735" width="12.42578125" style="86" bestFit="1" customWidth="1"/>
    <col min="9736" max="9736" width="15.5703125" style="86" customWidth="1"/>
    <col min="9737" max="9737" width="10.140625" style="86" customWidth="1"/>
    <col min="9738" max="9738" width="70.140625" style="86" customWidth="1"/>
    <col min="9739" max="9984" width="9.140625" style="86"/>
    <col min="9985" max="9985" width="4.85546875" style="86" customWidth="1"/>
    <col min="9986" max="9986" width="59.42578125" style="86" customWidth="1"/>
    <col min="9987" max="9987" width="16.85546875" style="86" customWidth="1"/>
    <col min="9988" max="9989" width="15.5703125" style="86" customWidth="1"/>
    <col min="9990" max="9990" width="15.85546875" style="86" customWidth="1"/>
    <col min="9991" max="9991" width="12.42578125" style="86" bestFit="1" customWidth="1"/>
    <col min="9992" max="9992" width="15.5703125" style="86" customWidth="1"/>
    <col min="9993" max="9993" width="10.140625" style="86" customWidth="1"/>
    <col min="9994" max="9994" width="70.140625" style="86" customWidth="1"/>
    <col min="9995" max="10240" width="9.140625" style="86"/>
    <col min="10241" max="10241" width="4.85546875" style="86" customWidth="1"/>
    <col min="10242" max="10242" width="59.42578125" style="86" customWidth="1"/>
    <col min="10243" max="10243" width="16.85546875" style="86" customWidth="1"/>
    <col min="10244" max="10245" width="15.5703125" style="86" customWidth="1"/>
    <col min="10246" max="10246" width="15.85546875" style="86" customWidth="1"/>
    <col min="10247" max="10247" width="12.42578125" style="86" bestFit="1" customWidth="1"/>
    <col min="10248" max="10248" width="15.5703125" style="86" customWidth="1"/>
    <col min="10249" max="10249" width="10.140625" style="86" customWidth="1"/>
    <col min="10250" max="10250" width="70.140625" style="86" customWidth="1"/>
    <col min="10251" max="10496" width="9.140625" style="86"/>
    <col min="10497" max="10497" width="4.85546875" style="86" customWidth="1"/>
    <col min="10498" max="10498" width="59.42578125" style="86" customWidth="1"/>
    <col min="10499" max="10499" width="16.85546875" style="86" customWidth="1"/>
    <col min="10500" max="10501" width="15.5703125" style="86" customWidth="1"/>
    <col min="10502" max="10502" width="15.85546875" style="86" customWidth="1"/>
    <col min="10503" max="10503" width="12.42578125" style="86" bestFit="1" customWidth="1"/>
    <col min="10504" max="10504" width="15.5703125" style="86" customWidth="1"/>
    <col min="10505" max="10505" width="10.140625" style="86" customWidth="1"/>
    <col min="10506" max="10506" width="70.140625" style="86" customWidth="1"/>
    <col min="10507" max="10752" width="9.140625" style="86"/>
    <col min="10753" max="10753" width="4.85546875" style="86" customWidth="1"/>
    <col min="10754" max="10754" width="59.42578125" style="86" customWidth="1"/>
    <col min="10755" max="10755" width="16.85546875" style="86" customWidth="1"/>
    <col min="10756" max="10757" width="15.5703125" style="86" customWidth="1"/>
    <col min="10758" max="10758" width="15.85546875" style="86" customWidth="1"/>
    <col min="10759" max="10759" width="12.42578125" style="86" bestFit="1" customWidth="1"/>
    <col min="10760" max="10760" width="15.5703125" style="86" customWidth="1"/>
    <col min="10761" max="10761" width="10.140625" style="86" customWidth="1"/>
    <col min="10762" max="10762" width="70.140625" style="86" customWidth="1"/>
    <col min="10763" max="11008" width="9.140625" style="86"/>
    <col min="11009" max="11009" width="4.85546875" style="86" customWidth="1"/>
    <col min="11010" max="11010" width="59.42578125" style="86" customWidth="1"/>
    <col min="11011" max="11011" width="16.85546875" style="86" customWidth="1"/>
    <col min="11012" max="11013" width="15.5703125" style="86" customWidth="1"/>
    <col min="11014" max="11014" width="15.85546875" style="86" customWidth="1"/>
    <col min="11015" max="11015" width="12.42578125" style="86" bestFit="1" customWidth="1"/>
    <col min="11016" max="11016" width="15.5703125" style="86" customWidth="1"/>
    <col min="11017" max="11017" width="10.140625" style="86" customWidth="1"/>
    <col min="11018" max="11018" width="70.140625" style="86" customWidth="1"/>
    <col min="11019" max="11264" width="9.140625" style="86"/>
    <col min="11265" max="11265" width="4.85546875" style="86" customWidth="1"/>
    <col min="11266" max="11266" width="59.42578125" style="86" customWidth="1"/>
    <col min="11267" max="11267" width="16.85546875" style="86" customWidth="1"/>
    <col min="11268" max="11269" width="15.5703125" style="86" customWidth="1"/>
    <col min="11270" max="11270" width="15.85546875" style="86" customWidth="1"/>
    <col min="11271" max="11271" width="12.42578125" style="86" bestFit="1" customWidth="1"/>
    <col min="11272" max="11272" width="15.5703125" style="86" customWidth="1"/>
    <col min="11273" max="11273" width="10.140625" style="86" customWidth="1"/>
    <col min="11274" max="11274" width="70.140625" style="86" customWidth="1"/>
    <col min="11275" max="11520" width="9.140625" style="86"/>
    <col min="11521" max="11521" width="4.85546875" style="86" customWidth="1"/>
    <col min="11522" max="11522" width="59.42578125" style="86" customWidth="1"/>
    <col min="11523" max="11523" width="16.85546875" style="86" customWidth="1"/>
    <col min="11524" max="11525" width="15.5703125" style="86" customWidth="1"/>
    <col min="11526" max="11526" width="15.85546875" style="86" customWidth="1"/>
    <col min="11527" max="11527" width="12.42578125" style="86" bestFit="1" customWidth="1"/>
    <col min="11528" max="11528" width="15.5703125" style="86" customWidth="1"/>
    <col min="11529" max="11529" width="10.140625" style="86" customWidth="1"/>
    <col min="11530" max="11530" width="70.140625" style="86" customWidth="1"/>
    <col min="11531" max="11776" width="9.140625" style="86"/>
    <col min="11777" max="11777" width="4.85546875" style="86" customWidth="1"/>
    <col min="11778" max="11778" width="59.42578125" style="86" customWidth="1"/>
    <col min="11779" max="11779" width="16.85546875" style="86" customWidth="1"/>
    <col min="11780" max="11781" width="15.5703125" style="86" customWidth="1"/>
    <col min="11782" max="11782" width="15.85546875" style="86" customWidth="1"/>
    <col min="11783" max="11783" width="12.42578125" style="86" bestFit="1" customWidth="1"/>
    <col min="11784" max="11784" width="15.5703125" style="86" customWidth="1"/>
    <col min="11785" max="11785" width="10.140625" style="86" customWidth="1"/>
    <col min="11786" max="11786" width="70.140625" style="86" customWidth="1"/>
    <col min="11787" max="12032" width="9.140625" style="86"/>
    <col min="12033" max="12033" width="4.85546875" style="86" customWidth="1"/>
    <col min="12034" max="12034" width="59.42578125" style="86" customWidth="1"/>
    <col min="12035" max="12035" width="16.85546875" style="86" customWidth="1"/>
    <col min="12036" max="12037" width="15.5703125" style="86" customWidth="1"/>
    <col min="12038" max="12038" width="15.85546875" style="86" customWidth="1"/>
    <col min="12039" max="12039" width="12.42578125" style="86" bestFit="1" customWidth="1"/>
    <col min="12040" max="12040" width="15.5703125" style="86" customWidth="1"/>
    <col min="12041" max="12041" width="10.140625" style="86" customWidth="1"/>
    <col min="12042" max="12042" width="70.140625" style="86" customWidth="1"/>
    <col min="12043" max="12288" width="9.140625" style="86"/>
    <col min="12289" max="12289" width="4.85546875" style="86" customWidth="1"/>
    <col min="12290" max="12290" width="59.42578125" style="86" customWidth="1"/>
    <col min="12291" max="12291" width="16.85546875" style="86" customWidth="1"/>
    <col min="12292" max="12293" width="15.5703125" style="86" customWidth="1"/>
    <col min="12294" max="12294" width="15.85546875" style="86" customWidth="1"/>
    <col min="12295" max="12295" width="12.42578125" style="86" bestFit="1" customWidth="1"/>
    <col min="12296" max="12296" width="15.5703125" style="86" customWidth="1"/>
    <col min="12297" max="12297" width="10.140625" style="86" customWidth="1"/>
    <col min="12298" max="12298" width="70.140625" style="86" customWidth="1"/>
    <col min="12299" max="12544" width="9.140625" style="86"/>
    <col min="12545" max="12545" width="4.85546875" style="86" customWidth="1"/>
    <col min="12546" max="12546" width="59.42578125" style="86" customWidth="1"/>
    <col min="12547" max="12547" width="16.85546875" style="86" customWidth="1"/>
    <col min="12548" max="12549" width="15.5703125" style="86" customWidth="1"/>
    <col min="12550" max="12550" width="15.85546875" style="86" customWidth="1"/>
    <col min="12551" max="12551" width="12.42578125" style="86" bestFit="1" customWidth="1"/>
    <col min="12552" max="12552" width="15.5703125" style="86" customWidth="1"/>
    <col min="12553" max="12553" width="10.140625" style="86" customWidth="1"/>
    <col min="12554" max="12554" width="70.140625" style="86" customWidth="1"/>
    <col min="12555" max="12800" width="9.140625" style="86"/>
    <col min="12801" max="12801" width="4.85546875" style="86" customWidth="1"/>
    <col min="12802" max="12802" width="59.42578125" style="86" customWidth="1"/>
    <col min="12803" max="12803" width="16.85546875" style="86" customWidth="1"/>
    <col min="12804" max="12805" width="15.5703125" style="86" customWidth="1"/>
    <col min="12806" max="12806" width="15.85546875" style="86" customWidth="1"/>
    <col min="12807" max="12807" width="12.42578125" style="86" bestFit="1" customWidth="1"/>
    <col min="12808" max="12808" width="15.5703125" style="86" customWidth="1"/>
    <col min="12809" max="12809" width="10.140625" style="86" customWidth="1"/>
    <col min="12810" max="12810" width="70.140625" style="86" customWidth="1"/>
    <col min="12811" max="13056" width="9.140625" style="86"/>
    <col min="13057" max="13057" width="4.85546875" style="86" customWidth="1"/>
    <col min="13058" max="13058" width="59.42578125" style="86" customWidth="1"/>
    <col min="13059" max="13059" width="16.85546875" style="86" customWidth="1"/>
    <col min="13060" max="13061" width="15.5703125" style="86" customWidth="1"/>
    <col min="13062" max="13062" width="15.85546875" style="86" customWidth="1"/>
    <col min="13063" max="13063" width="12.42578125" style="86" bestFit="1" customWidth="1"/>
    <col min="13064" max="13064" width="15.5703125" style="86" customWidth="1"/>
    <col min="13065" max="13065" width="10.140625" style="86" customWidth="1"/>
    <col min="13066" max="13066" width="70.140625" style="86" customWidth="1"/>
    <col min="13067" max="13312" width="9.140625" style="86"/>
    <col min="13313" max="13313" width="4.85546875" style="86" customWidth="1"/>
    <col min="13314" max="13314" width="59.42578125" style="86" customWidth="1"/>
    <col min="13315" max="13315" width="16.85546875" style="86" customWidth="1"/>
    <col min="13316" max="13317" width="15.5703125" style="86" customWidth="1"/>
    <col min="13318" max="13318" width="15.85546875" style="86" customWidth="1"/>
    <col min="13319" max="13319" width="12.42578125" style="86" bestFit="1" customWidth="1"/>
    <col min="13320" max="13320" width="15.5703125" style="86" customWidth="1"/>
    <col min="13321" max="13321" width="10.140625" style="86" customWidth="1"/>
    <col min="13322" max="13322" width="70.140625" style="86" customWidth="1"/>
    <col min="13323" max="13568" width="9.140625" style="86"/>
    <col min="13569" max="13569" width="4.85546875" style="86" customWidth="1"/>
    <col min="13570" max="13570" width="59.42578125" style="86" customWidth="1"/>
    <col min="13571" max="13571" width="16.85546875" style="86" customWidth="1"/>
    <col min="13572" max="13573" width="15.5703125" style="86" customWidth="1"/>
    <col min="13574" max="13574" width="15.85546875" style="86" customWidth="1"/>
    <col min="13575" max="13575" width="12.42578125" style="86" bestFit="1" customWidth="1"/>
    <col min="13576" max="13576" width="15.5703125" style="86" customWidth="1"/>
    <col min="13577" max="13577" width="10.140625" style="86" customWidth="1"/>
    <col min="13578" max="13578" width="70.140625" style="86" customWidth="1"/>
    <col min="13579" max="13824" width="9.140625" style="86"/>
    <col min="13825" max="13825" width="4.85546875" style="86" customWidth="1"/>
    <col min="13826" max="13826" width="59.42578125" style="86" customWidth="1"/>
    <col min="13827" max="13827" width="16.85546875" style="86" customWidth="1"/>
    <col min="13828" max="13829" width="15.5703125" style="86" customWidth="1"/>
    <col min="13830" max="13830" width="15.85546875" style="86" customWidth="1"/>
    <col min="13831" max="13831" width="12.42578125" style="86" bestFit="1" customWidth="1"/>
    <col min="13832" max="13832" width="15.5703125" style="86" customWidth="1"/>
    <col min="13833" max="13833" width="10.140625" style="86" customWidth="1"/>
    <col min="13834" max="13834" width="70.140625" style="86" customWidth="1"/>
    <col min="13835" max="14080" width="9.140625" style="86"/>
    <col min="14081" max="14081" width="4.85546875" style="86" customWidth="1"/>
    <col min="14082" max="14082" width="59.42578125" style="86" customWidth="1"/>
    <col min="14083" max="14083" width="16.85546875" style="86" customWidth="1"/>
    <col min="14084" max="14085" width="15.5703125" style="86" customWidth="1"/>
    <col min="14086" max="14086" width="15.85546875" style="86" customWidth="1"/>
    <col min="14087" max="14087" width="12.42578125" style="86" bestFit="1" customWidth="1"/>
    <col min="14088" max="14088" width="15.5703125" style="86" customWidth="1"/>
    <col min="14089" max="14089" width="10.140625" style="86" customWidth="1"/>
    <col min="14090" max="14090" width="70.140625" style="86" customWidth="1"/>
    <col min="14091" max="14336" width="9.140625" style="86"/>
    <col min="14337" max="14337" width="4.85546875" style="86" customWidth="1"/>
    <col min="14338" max="14338" width="59.42578125" style="86" customWidth="1"/>
    <col min="14339" max="14339" width="16.85546875" style="86" customWidth="1"/>
    <col min="14340" max="14341" width="15.5703125" style="86" customWidth="1"/>
    <col min="14342" max="14342" width="15.85546875" style="86" customWidth="1"/>
    <col min="14343" max="14343" width="12.42578125" style="86" bestFit="1" customWidth="1"/>
    <col min="14344" max="14344" width="15.5703125" style="86" customWidth="1"/>
    <col min="14345" max="14345" width="10.140625" style="86" customWidth="1"/>
    <col min="14346" max="14346" width="70.140625" style="86" customWidth="1"/>
    <col min="14347" max="14592" width="9.140625" style="86"/>
    <col min="14593" max="14593" width="4.85546875" style="86" customWidth="1"/>
    <col min="14594" max="14594" width="59.42578125" style="86" customWidth="1"/>
    <col min="14595" max="14595" width="16.85546875" style="86" customWidth="1"/>
    <col min="14596" max="14597" width="15.5703125" style="86" customWidth="1"/>
    <col min="14598" max="14598" width="15.85546875" style="86" customWidth="1"/>
    <col min="14599" max="14599" width="12.42578125" style="86" bestFit="1" customWidth="1"/>
    <col min="14600" max="14600" width="15.5703125" style="86" customWidth="1"/>
    <col min="14601" max="14601" width="10.140625" style="86" customWidth="1"/>
    <col min="14602" max="14602" width="70.140625" style="86" customWidth="1"/>
    <col min="14603" max="14848" width="9.140625" style="86"/>
    <col min="14849" max="14849" width="4.85546875" style="86" customWidth="1"/>
    <col min="14850" max="14850" width="59.42578125" style="86" customWidth="1"/>
    <col min="14851" max="14851" width="16.85546875" style="86" customWidth="1"/>
    <col min="14852" max="14853" width="15.5703125" style="86" customWidth="1"/>
    <col min="14854" max="14854" width="15.85546875" style="86" customWidth="1"/>
    <col min="14855" max="14855" width="12.42578125" style="86" bestFit="1" customWidth="1"/>
    <col min="14856" max="14856" width="15.5703125" style="86" customWidth="1"/>
    <col min="14857" max="14857" width="10.140625" style="86" customWidth="1"/>
    <col min="14858" max="14858" width="70.140625" style="86" customWidth="1"/>
    <col min="14859" max="15104" width="9.140625" style="86"/>
    <col min="15105" max="15105" width="4.85546875" style="86" customWidth="1"/>
    <col min="15106" max="15106" width="59.42578125" style="86" customWidth="1"/>
    <col min="15107" max="15107" width="16.85546875" style="86" customWidth="1"/>
    <col min="15108" max="15109" width="15.5703125" style="86" customWidth="1"/>
    <col min="15110" max="15110" width="15.85546875" style="86" customWidth="1"/>
    <col min="15111" max="15111" width="12.42578125" style="86" bestFit="1" customWidth="1"/>
    <col min="15112" max="15112" width="15.5703125" style="86" customWidth="1"/>
    <col min="15113" max="15113" width="10.140625" style="86" customWidth="1"/>
    <col min="15114" max="15114" width="70.140625" style="86" customWidth="1"/>
    <col min="15115" max="15360" width="9.140625" style="86"/>
    <col min="15361" max="15361" width="4.85546875" style="86" customWidth="1"/>
    <col min="15362" max="15362" width="59.42578125" style="86" customWidth="1"/>
    <col min="15363" max="15363" width="16.85546875" style="86" customWidth="1"/>
    <col min="15364" max="15365" width="15.5703125" style="86" customWidth="1"/>
    <col min="15366" max="15366" width="15.85546875" style="86" customWidth="1"/>
    <col min="15367" max="15367" width="12.42578125" style="86" bestFit="1" customWidth="1"/>
    <col min="15368" max="15368" width="15.5703125" style="86" customWidth="1"/>
    <col min="15369" max="15369" width="10.140625" style="86" customWidth="1"/>
    <col min="15370" max="15370" width="70.140625" style="86" customWidth="1"/>
    <col min="15371" max="15616" width="9.140625" style="86"/>
    <col min="15617" max="15617" width="4.85546875" style="86" customWidth="1"/>
    <col min="15618" max="15618" width="59.42578125" style="86" customWidth="1"/>
    <col min="15619" max="15619" width="16.85546875" style="86" customWidth="1"/>
    <col min="15620" max="15621" width="15.5703125" style="86" customWidth="1"/>
    <col min="15622" max="15622" width="15.85546875" style="86" customWidth="1"/>
    <col min="15623" max="15623" width="12.42578125" style="86" bestFit="1" customWidth="1"/>
    <col min="15624" max="15624" width="15.5703125" style="86" customWidth="1"/>
    <col min="15625" max="15625" width="10.140625" style="86" customWidth="1"/>
    <col min="15626" max="15626" width="70.140625" style="86" customWidth="1"/>
    <col min="15627" max="15872" width="9.140625" style="86"/>
    <col min="15873" max="15873" width="4.85546875" style="86" customWidth="1"/>
    <col min="15874" max="15874" width="59.42578125" style="86" customWidth="1"/>
    <col min="15875" max="15875" width="16.85546875" style="86" customWidth="1"/>
    <col min="15876" max="15877" width="15.5703125" style="86" customWidth="1"/>
    <col min="15878" max="15878" width="15.85546875" style="86" customWidth="1"/>
    <col min="15879" max="15879" width="12.42578125" style="86" bestFit="1" customWidth="1"/>
    <col min="15880" max="15880" width="15.5703125" style="86" customWidth="1"/>
    <col min="15881" max="15881" width="10.140625" style="86" customWidth="1"/>
    <col min="15882" max="15882" width="70.140625" style="86" customWidth="1"/>
    <col min="15883" max="16128" width="9.140625" style="86"/>
    <col min="16129" max="16129" width="4.85546875" style="86" customWidth="1"/>
    <col min="16130" max="16130" width="59.42578125" style="86" customWidth="1"/>
    <col min="16131" max="16131" width="16.85546875" style="86" customWidth="1"/>
    <col min="16132" max="16133" width="15.5703125" style="86" customWidth="1"/>
    <col min="16134" max="16134" width="15.85546875" style="86" customWidth="1"/>
    <col min="16135" max="16135" width="12.42578125" style="86" bestFit="1" customWidth="1"/>
    <col min="16136" max="16136" width="15.5703125" style="86" customWidth="1"/>
    <col min="16137" max="16137" width="10.140625" style="86" customWidth="1"/>
    <col min="16138" max="16138" width="70.140625" style="86" customWidth="1"/>
    <col min="16139" max="16384" width="9.140625" style="86"/>
  </cols>
  <sheetData>
    <row r="1" spans="1:8" ht="24" customHeight="1" x14ac:dyDescent="0.25">
      <c r="B1" s="87" t="s">
        <v>156</v>
      </c>
    </row>
    <row r="2" spans="1:8" ht="16.5" x14ac:dyDescent="0.25">
      <c r="A2" s="411" t="s">
        <v>157</v>
      </c>
      <c r="B2" s="411"/>
      <c r="C2" s="411"/>
      <c r="D2" s="411"/>
      <c r="E2" s="411"/>
      <c r="F2" s="411"/>
      <c r="G2" s="411"/>
    </row>
    <row r="3" spans="1:8" ht="15.6" customHeight="1" x14ac:dyDescent="0.2">
      <c r="A3" s="412"/>
      <c r="B3" s="412"/>
      <c r="C3" s="412"/>
      <c r="D3" s="412"/>
      <c r="E3" s="412"/>
      <c r="F3" s="412"/>
      <c r="G3" s="412"/>
    </row>
    <row r="4" spans="1:8" ht="15.75" x14ac:dyDescent="0.2">
      <c r="A4" s="91" t="s">
        <v>69</v>
      </c>
      <c r="B4" s="92" t="s">
        <v>127</v>
      </c>
      <c r="C4" s="92" t="s">
        <v>158</v>
      </c>
      <c r="D4" s="92" t="s">
        <v>159</v>
      </c>
      <c r="E4" s="93" t="s">
        <v>79</v>
      </c>
      <c r="F4" s="92" t="s">
        <v>80</v>
      </c>
      <c r="G4" s="92" t="s">
        <v>78</v>
      </c>
    </row>
    <row r="5" spans="1:8" s="100" customFormat="1" ht="20.25" customHeight="1" x14ac:dyDescent="0.2">
      <c r="A5" s="94" t="s">
        <v>1</v>
      </c>
      <c r="B5" s="95" t="s">
        <v>160</v>
      </c>
      <c r="C5" s="94"/>
      <c r="D5" s="94"/>
      <c r="E5" s="96"/>
      <c r="F5" s="97"/>
      <c r="G5" s="98"/>
      <c r="H5" s="99"/>
    </row>
    <row r="6" spans="1:8" s="107" customFormat="1" ht="42.75" customHeight="1" x14ac:dyDescent="0.2">
      <c r="A6" s="101" t="s">
        <v>86</v>
      </c>
      <c r="B6" s="102" t="s">
        <v>161</v>
      </c>
      <c r="C6" s="103"/>
      <c r="D6" s="103"/>
      <c r="E6" s="104"/>
      <c r="F6" s="105">
        <f>SUM(F7:F12)</f>
        <v>9052500</v>
      </c>
      <c r="G6" s="103"/>
      <c r="H6" s="106"/>
    </row>
    <row r="7" spans="1:8" s="100" customFormat="1" ht="18.75" x14ac:dyDescent="0.2">
      <c r="A7" s="108">
        <v>1</v>
      </c>
      <c r="B7" s="109" t="s">
        <v>21</v>
      </c>
      <c r="C7" s="110" t="s">
        <v>162</v>
      </c>
      <c r="D7" s="110">
        <v>30</v>
      </c>
      <c r="E7" s="111">
        <v>42500</v>
      </c>
      <c r="F7" s="112">
        <f t="shared" ref="F7:F12" si="0">E7*D7</f>
        <v>1275000</v>
      </c>
      <c r="G7" s="113"/>
      <c r="H7" s="99"/>
    </row>
    <row r="8" spans="1:8" s="100" customFormat="1" ht="20.25" customHeight="1" x14ac:dyDescent="0.2">
      <c r="A8" s="108">
        <v>2</v>
      </c>
      <c r="B8" s="109" t="s">
        <v>20</v>
      </c>
      <c r="C8" s="110" t="s">
        <v>162</v>
      </c>
      <c r="D8" s="110">
        <v>30</v>
      </c>
      <c r="E8" s="111">
        <v>34000</v>
      </c>
      <c r="F8" s="112">
        <f t="shared" si="0"/>
        <v>1020000</v>
      </c>
      <c r="G8" s="113"/>
      <c r="H8" s="99"/>
    </row>
    <row r="9" spans="1:8" s="100" customFormat="1" ht="20.25" customHeight="1" x14ac:dyDescent="0.2">
      <c r="A9" s="108">
        <v>3</v>
      </c>
      <c r="B9" s="109" t="s">
        <v>163</v>
      </c>
      <c r="C9" s="110" t="s">
        <v>162</v>
      </c>
      <c r="D9" s="110">
        <v>30</v>
      </c>
      <c r="E9" s="111">
        <v>42500</v>
      </c>
      <c r="F9" s="112">
        <f t="shared" si="0"/>
        <v>1275000</v>
      </c>
      <c r="G9" s="113"/>
      <c r="H9" s="99"/>
    </row>
    <row r="10" spans="1:8" s="100" customFormat="1" ht="20.25" customHeight="1" x14ac:dyDescent="0.2">
      <c r="A10" s="108">
        <v>4</v>
      </c>
      <c r="B10" s="109" t="s">
        <v>41</v>
      </c>
      <c r="C10" s="110" t="s">
        <v>162</v>
      </c>
      <c r="D10" s="110">
        <v>30</v>
      </c>
      <c r="E10" s="111">
        <v>51000</v>
      </c>
      <c r="F10" s="112">
        <f t="shared" si="0"/>
        <v>1530000</v>
      </c>
      <c r="G10" s="113"/>
      <c r="H10" s="99"/>
    </row>
    <row r="11" spans="1:8" s="100" customFormat="1" ht="18.75" x14ac:dyDescent="0.2">
      <c r="A11" s="108">
        <v>5</v>
      </c>
      <c r="B11" s="109" t="s">
        <v>164</v>
      </c>
      <c r="C11" s="110" t="s">
        <v>162</v>
      </c>
      <c r="D11" s="110">
        <v>30</v>
      </c>
      <c r="E11" s="111">
        <v>68000</v>
      </c>
      <c r="F11" s="112">
        <f t="shared" si="0"/>
        <v>2040000</v>
      </c>
      <c r="G11" s="113"/>
      <c r="H11" s="99"/>
    </row>
    <row r="12" spans="1:8" ht="18.75" x14ac:dyDescent="0.2">
      <c r="A12" s="94">
        <v>6</v>
      </c>
      <c r="B12" s="114" t="s">
        <v>165</v>
      </c>
      <c r="C12" s="110" t="s">
        <v>162</v>
      </c>
      <c r="D12" s="110">
        <v>30</v>
      </c>
      <c r="E12" s="111">
        <v>63750</v>
      </c>
      <c r="F12" s="112">
        <f t="shared" si="0"/>
        <v>1912500</v>
      </c>
      <c r="G12" s="113"/>
    </row>
    <row r="13" spans="1:8" s="118" customFormat="1" ht="19.5" x14ac:dyDescent="0.2">
      <c r="A13" s="101" t="s">
        <v>96</v>
      </c>
      <c r="B13" s="102" t="s">
        <v>679</v>
      </c>
      <c r="C13" s="103"/>
      <c r="D13" s="103"/>
      <c r="E13" s="115"/>
      <c r="F13" s="105">
        <f>SUM(F14:F20)</f>
        <v>24427716</v>
      </c>
      <c r="G13" s="116"/>
      <c r="H13" s="117"/>
    </row>
    <row r="14" spans="1:8" ht="37.5" x14ac:dyDescent="0.2">
      <c r="A14" s="108">
        <v>7</v>
      </c>
      <c r="B14" s="119" t="s">
        <v>166</v>
      </c>
      <c r="C14" s="110" t="s">
        <v>162</v>
      </c>
      <c r="D14" s="110">
        <v>30</v>
      </c>
      <c r="E14" s="111">
        <v>63750</v>
      </c>
      <c r="F14" s="112">
        <f>D14*E14</f>
        <v>1912500</v>
      </c>
      <c r="G14" s="113"/>
    </row>
    <row r="15" spans="1:8" ht="37.5" x14ac:dyDescent="0.2">
      <c r="A15" s="108">
        <v>8</v>
      </c>
      <c r="B15" s="119" t="s">
        <v>167</v>
      </c>
      <c r="C15" s="110" t="s">
        <v>162</v>
      </c>
      <c r="D15" s="110">
        <v>30</v>
      </c>
      <c r="E15" s="111">
        <v>102000</v>
      </c>
      <c r="F15" s="112">
        <f t="shared" ref="F15:F20" si="1">D15*E15</f>
        <v>3060000</v>
      </c>
      <c r="G15" s="113"/>
    </row>
    <row r="16" spans="1:8" ht="56.25" x14ac:dyDescent="0.2">
      <c r="A16" s="108">
        <v>9</v>
      </c>
      <c r="B16" s="119" t="s">
        <v>168</v>
      </c>
      <c r="C16" s="110" t="s">
        <v>162</v>
      </c>
      <c r="D16" s="110">
        <v>30</v>
      </c>
      <c r="E16" s="111">
        <v>297500</v>
      </c>
      <c r="F16" s="112">
        <f t="shared" si="1"/>
        <v>8925000</v>
      </c>
      <c r="G16" s="113"/>
    </row>
    <row r="17" spans="1:8" ht="63.75" customHeight="1" x14ac:dyDescent="0.2">
      <c r="A17" s="108">
        <v>10</v>
      </c>
      <c r="B17" s="119" t="s">
        <v>169</v>
      </c>
      <c r="C17" s="110" t="s">
        <v>162</v>
      </c>
      <c r="D17" s="110">
        <v>30</v>
      </c>
      <c r="E17" s="111">
        <v>348665</v>
      </c>
      <c r="F17" s="112">
        <f t="shared" si="1"/>
        <v>10459950</v>
      </c>
      <c r="G17" s="113"/>
    </row>
    <row r="18" spans="1:8" ht="37.5" x14ac:dyDescent="0.2">
      <c r="A18" s="108">
        <v>11</v>
      </c>
      <c r="B18" s="119" t="s">
        <v>170</v>
      </c>
      <c r="C18" s="110" t="s">
        <v>162</v>
      </c>
      <c r="D18" s="110">
        <v>1</v>
      </c>
      <c r="E18" s="111">
        <v>29766</v>
      </c>
      <c r="F18" s="112">
        <f t="shared" si="1"/>
        <v>29766</v>
      </c>
      <c r="G18" s="113"/>
    </row>
    <row r="19" spans="1:8" ht="37.5" x14ac:dyDescent="0.2">
      <c r="A19" s="108">
        <v>12</v>
      </c>
      <c r="B19" s="119" t="s">
        <v>171</v>
      </c>
      <c r="C19" s="110" t="s">
        <v>162</v>
      </c>
      <c r="D19" s="110">
        <v>1</v>
      </c>
      <c r="E19" s="111">
        <v>25500</v>
      </c>
      <c r="F19" s="112">
        <f t="shared" si="1"/>
        <v>25500</v>
      </c>
      <c r="G19" s="113"/>
    </row>
    <row r="20" spans="1:8" ht="37.5" x14ac:dyDescent="0.2">
      <c r="A20" s="108">
        <v>13</v>
      </c>
      <c r="B20" s="119" t="s">
        <v>172</v>
      </c>
      <c r="C20" s="110" t="s">
        <v>92</v>
      </c>
      <c r="D20" s="110">
        <v>1</v>
      </c>
      <c r="E20" s="111">
        <v>15000</v>
      </c>
      <c r="F20" s="112">
        <f t="shared" si="1"/>
        <v>15000</v>
      </c>
      <c r="G20" s="113"/>
    </row>
    <row r="21" spans="1:8" s="118" customFormat="1" ht="19.5" x14ac:dyDescent="0.2">
      <c r="A21" s="101" t="s">
        <v>100</v>
      </c>
      <c r="B21" s="120" t="s">
        <v>680</v>
      </c>
      <c r="C21" s="103"/>
      <c r="D21" s="103"/>
      <c r="E21" s="115"/>
      <c r="F21" s="105">
        <f>SUM(F22:F25)</f>
        <v>11269680</v>
      </c>
      <c r="G21" s="116"/>
      <c r="H21" s="117"/>
    </row>
    <row r="22" spans="1:8" ht="29.25" customHeight="1" x14ac:dyDescent="0.2">
      <c r="A22" s="108">
        <v>14</v>
      </c>
      <c r="B22" s="121" t="s">
        <v>173</v>
      </c>
      <c r="C22" s="110" t="s">
        <v>162</v>
      </c>
      <c r="D22" s="110">
        <v>30</v>
      </c>
      <c r="E22" s="111">
        <v>136000</v>
      </c>
      <c r="F22" s="112">
        <f>E22*D22</f>
        <v>4080000</v>
      </c>
      <c r="G22" s="113"/>
    </row>
    <row r="23" spans="1:8" ht="24.75" customHeight="1" x14ac:dyDescent="0.2">
      <c r="A23" s="108">
        <v>15</v>
      </c>
      <c r="B23" s="121" t="s">
        <v>174</v>
      </c>
      <c r="C23" s="110" t="s">
        <v>162</v>
      </c>
      <c r="D23" s="110">
        <v>30</v>
      </c>
      <c r="E23" s="111">
        <v>136000</v>
      </c>
      <c r="F23" s="112">
        <f t="shared" ref="F23:F25" si="2">E23*D23</f>
        <v>4080000</v>
      </c>
      <c r="G23" s="113"/>
    </row>
    <row r="24" spans="1:8" ht="18.75" x14ac:dyDescent="0.2">
      <c r="A24" s="108">
        <v>20</v>
      </c>
      <c r="B24" s="123" t="s">
        <v>682</v>
      </c>
      <c r="C24" s="122" t="s">
        <v>162</v>
      </c>
      <c r="D24" s="110">
        <v>30</v>
      </c>
      <c r="E24" s="111">
        <v>49756</v>
      </c>
      <c r="F24" s="112">
        <f t="shared" si="2"/>
        <v>1492680</v>
      </c>
      <c r="G24" s="113"/>
    </row>
    <row r="25" spans="1:8" ht="33" x14ac:dyDescent="0.2">
      <c r="A25" s="108">
        <v>21</v>
      </c>
      <c r="B25" s="124" t="s">
        <v>681</v>
      </c>
      <c r="C25" s="122" t="s">
        <v>162</v>
      </c>
      <c r="D25" s="110">
        <v>30</v>
      </c>
      <c r="E25" s="111">
        <v>53900</v>
      </c>
      <c r="F25" s="112">
        <f t="shared" si="2"/>
        <v>1617000</v>
      </c>
      <c r="G25" s="113"/>
    </row>
    <row r="26" spans="1:8" ht="18.75" x14ac:dyDescent="0.2">
      <c r="A26" s="413" t="s">
        <v>49</v>
      </c>
      <c r="B26" s="413"/>
      <c r="C26" s="413"/>
      <c r="D26" s="413"/>
      <c r="E26" s="413"/>
      <c r="F26" s="125">
        <f>F21+F13+F6</f>
        <v>44749896</v>
      </c>
      <c r="G26" s="126"/>
    </row>
    <row r="27" spans="1:8" ht="16.5" x14ac:dyDescent="0.25">
      <c r="B27" s="381" t="str">
        <f>" Bằng chữ: "&amp;[1]!VND(F26)&amp;" đồng./."</f>
        <v xml:space="preserve"> Bằng chữ: Bốn mươi bốn triệu, bảy trăm bốn mươi chín ngàn, tám trăm chín mươi sáu đồng./.</v>
      </c>
      <c r="F27" s="90"/>
    </row>
  </sheetData>
  <mergeCells count="3">
    <mergeCell ref="A2:G2"/>
    <mergeCell ref="A3:G3"/>
    <mergeCell ref="A26:E26"/>
  </mergeCells>
  <pageMargins left="0.46" right="0.23622047244094499" top="0.3" bottom="0.49" header="0.31496062992126" footer="0.196850393700787"/>
  <pageSetup paperSize="9" orientation="landscape" horizontalDpi="4294967295" verticalDpi="4294967295" r:id="rId1"/>
  <headerFoot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topLeftCell="A43" workbookViewId="0">
      <selection activeCell="K12" sqref="K12"/>
    </sheetView>
  </sheetViews>
  <sheetFormatPr defaultRowHeight="15.75" x14ac:dyDescent="0.25"/>
  <cols>
    <col min="1" max="1" width="5.140625" style="1" customWidth="1"/>
    <col min="2" max="2" width="30" style="1" customWidth="1"/>
    <col min="3" max="3" width="6.5703125" style="1" customWidth="1"/>
    <col min="4" max="4" width="12.7109375" style="1" customWidth="1"/>
    <col min="5" max="5" width="9.5703125" style="1" customWidth="1"/>
    <col min="6" max="6" width="9.7109375" style="1" customWidth="1"/>
    <col min="7" max="7" width="14.5703125" style="1" customWidth="1"/>
    <col min="8" max="8" width="23.140625" style="1" customWidth="1"/>
    <col min="9" max="9" width="10.28515625" style="1" customWidth="1"/>
    <col min="10" max="10" width="9.140625" style="1"/>
    <col min="11" max="11" width="10.7109375" style="1" customWidth="1"/>
    <col min="12" max="16384" width="9.140625" style="1"/>
  </cols>
  <sheetData>
    <row r="1" spans="1:13" hidden="1" x14ac:dyDescent="0.25">
      <c r="A1" s="403" t="s">
        <v>2</v>
      </c>
      <c r="B1" s="403"/>
      <c r="C1" s="403"/>
      <c r="D1" s="403"/>
      <c r="E1" s="415" t="s">
        <v>5</v>
      </c>
      <c r="F1" s="415"/>
      <c r="G1" s="415"/>
      <c r="H1" s="415"/>
    </row>
    <row r="2" spans="1:13" hidden="1" x14ac:dyDescent="0.25">
      <c r="A2" s="403" t="s">
        <v>3</v>
      </c>
      <c r="B2" s="403"/>
      <c r="C2" s="403"/>
      <c r="D2" s="403"/>
      <c r="E2" s="407" t="s">
        <v>6</v>
      </c>
      <c r="F2" s="407"/>
      <c r="G2" s="407"/>
      <c r="H2" s="407"/>
    </row>
    <row r="3" spans="1:13" s="2" customFormat="1" hidden="1" x14ac:dyDescent="0.25">
      <c r="A3" s="410" t="s">
        <v>4</v>
      </c>
      <c r="B3" s="410"/>
      <c r="C3" s="410"/>
      <c r="D3" s="410"/>
      <c r="E3" s="14"/>
    </row>
    <row r="5" spans="1:13" s="128" customFormat="1" ht="18.75" x14ac:dyDescent="0.25">
      <c r="B5" s="414" t="s">
        <v>175</v>
      </c>
      <c r="C5" s="414"/>
      <c r="D5" s="129"/>
      <c r="E5" s="331"/>
      <c r="F5" s="130"/>
      <c r="G5" s="127"/>
      <c r="H5" s="127"/>
      <c r="I5" s="127"/>
      <c r="J5" s="131"/>
      <c r="K5" s="127"/>
      <c r="L5" s="127"/>
      <c r="M5" s="132"/>
    </row>
    <row r="6" spans="1:13" ht="29.25" customHeight="1" x14ac:dyDescent="0.25">
      <c r="A6" s="404" t="s">
        <v>685</v>
      </c>
      <c r="B6" s="404"/>
      <c r="C6" s="404"/>
      <c r="D6" s="404"/>
      <c r="E6" s="404"/>
      <c r="F6" s="404"/>
      <c r="G6" s="404"/>
      <c r="H6" s="404"/>
      <c r="I6" s="13"/>
      <c r="J6" s="13"/>
      <c r="K6" s="13"/>
      <c r="L6" s="13"/>
    </row>
    <row r="7" spans="1:13" ht="57" x14ac:dyDescent="0.25">
      <c r="A7" s="3" t="s">
        <v>0</v>
      </c>
      <c r="B7" s="3" t="s">
        <v>56</v>
      </c>
      <c r="C7" s="4" t="s">
        <v>9</v>
      </c>
      <c r="D7" s="4" t="s">
        <v>12</v>
      </c>
      <c r="E7" s="4" t="s">
        <v>10</v>
      </c>
      <c r="F7" s="4" t="s">
        <v>49</v>
      </c>
      <c r="G7" s="4" t="s">
        <v>683</v>
      </c>
      <c r="H7" s="4" t="s">
        <v>53</v>
      </c>
    </row>
    <row r="8" spans="1:13" x14ac:dyDescent="0.25">
      <c r="A8" s="3"/>
      <c r="B8" s="3"/>
      <c r="C8" s="27" t="s">
        <v>57</v>
      </c>
      <c r="D8" s="27" t="s">
        <v>58</v>
      </c>
      <c r="E8" s="27" t="s">
        <v>60</v>
      </c>
      <c r="F8" s="27" t="s">
        <v>59</v>
      </c>
      <c r="G8" s="27" t="s">
        <v>61</v>
      </c>
      <c r="H8" s="27" t="s">
        <v>63</v>
      </c>
    </row>
    <row r="9" spans="1:13" x14ac:dyDescent="0.25">
      <c r="A9" s="5">
        <v>1</v>
      </c>
      <c r="B9" s="6" t="s">
        <v>8</v>
      </c>
      <c r="C9" s="6">
        <v>1</v>
      </c>
      <c r="D9" s="6">
        <v>0</v>
      </c>
      <c r="E9" s="6">
        <v>30</v>
      </c>
      <c r="F9" s="6">
        <f>D9+E9</f>
        <v>30</v>
      </c>
      <c r="G9" s="22">
        <v>150000</v>
      </c>
      <c r="H9" s="22">
        <f>F9*G9</f>
        <v>4500000</v>
      </c>
    </row>
    <row r="10" spans="1:13" x14ac:dyDescent="0.25">
      <c r="A10" s="5">
        <v>2</v>
      </c>
      <c r="B10" s="6" t="s">
        <v>13</v>
      </c>
      <c r="C10" s="6">
        <v>1</v>
      </c>
      <c r="D10" s="6">
        <v>0</v>
      </c>
      <c r="E10" s="6">
        <v>30</v>
      </c>
      <c r="F10" s="6">
        <f t="shared" ref="F10:F43" si="0">D10+E10</f>
        <v>30</v>
      </c>
      <c r="G10" s="22">
        <v>150000</v>
      </c>
      <c r="H10" s="22">
        <f t="shared" ref="H10:H43" si="1">F10*G10</f>
        <v>4500000</v>
      </c>
    </row>
    <row r="11" spans="1:13" x14ac:dyDescent="0.25">
      <c r="A11" s="5">
        <v>3</v>
      </c>
      <c r="B11" s="6" t="s">
        <v>14</v>
      </c>
      <c r="C11" s="6">
        <v>1</v>
      </c>
      <c r="D11" s="6">
        <v>0</v>
      </c>
      <c r="E11" s="6">
        <v>45</v>
      </c>
      <c r="F11" s="6">
        <f t="shared" si="0"/>
        <v>45</v>
      </c>
      <c r="G11" s="22">
        <v>150000</v>
      </c>
      <c r="H11" s="22">
        <f t="shared" si="1"/>
        <v>6750000</v>
      </c>
    </row>
    <row r="12" spans="1:13" x14ac:dyDescent="0.25">
      <c r="A12" s="5">
        <v>4</v>
      </c>
      <c r="B12" s="6" t="s">
        <v>15</v>
      </c>
      <c r="C12" s="6">
        <v>1</v>
      </c>
      <c r="D12" s="6">
        <v>0</v>
      </c>
      <c r="E12" s="6">
        <v>45</v>
      </c>
      <c r="F12" s="6">
        <f t="shared" si="0"/>
        <v>45</v>
      </c>
      <c r="G12" s="22">
        <v>150000</v>
      </c>
      <c r="H12" s="22">
        <f t="shared" si="1"/>
        <v>6750000</v>
      </c>
    </row>
    <row r="13" spans="1:13" x14ac:dyDescent="0.25">
      <c r="A13" s="5">
        <v>5</v>
      </c>
      <c r="B13" s="6" t="s">
        <v>16</v>
      </c>
      <c r="C13" s="6">
        <v>2</v>
      </c>
      <c r="D13" s="6">
        <v>30</v>
      </c>
      <c r="E13" s="6">
        <v>0</v>
      </c>
      <c r="F13" s="6">
        <f t="shared" si="0"/>
        <v>30</v>
      </c>
      <c r="G13" s="22">
        <v>150000</v>
      </c>
      <c r="H13" s="22">
        <f t="shared" si="1"/>
        <v>4500000</v>
      </c>
    </row>
    <row r="14" spans="1:13" x14ac:dyDescent="0.25">
      <c r="A14" s="5">
        <v>6</v>
      </c>
      <c r="B14" s="6" t="s">
        <v>17</v>
      </c>
      <c r="C14" s="6">
        <v>2</v>
      </c>
      <c r="D14" s="6">
        <v>30</v>
      </c>
      <c r="E14" s="6">
        <v>0</v>
      </c>
      <c r="F14" s="6">
        <f t="shared" si="0"/>
        <v>30</v>
      </c>
      <c r="G14" s="22">
        <v>150000</v>
      </c>
      <c r="H14" s="22">
        <f t="shared" si="1"/>
        <v>4500000</v>
      </c>
    </row>
    <row r="15" spans="1:13" x14ac:dyDescent="0.25">
      <c r="A15" s="5">
        <v>7</v>
      </c>
      <c r="B15" s="6" t="s">
        <v>18</v>
      </c>
      <c r="C15" s="6">
        <v>2</v>
      </c>
      <c r="D15" s="6">
        <v>0</v>
      </c>
      <c r="E15" s="6">
        <v>60</v>
      </c>
      <c r="F15" s="6">
        <f t="shared" si="0"/>
        <v>60</v>
      </c>
      <c r="G15" s="22">
        <v>150000</v>
      </c>
      <c r="H15" s="22">
        <f t="shared" si="1"/>
        <v>9000000</v>
      </c>
    </row>
    <row r="16" spans="1:13" x14ac:dyDescent="0.25">
      <c r="A16" s="5">
        <v>8</v>
      </c>
      <c r="B16" s="6" t="s">
        <v>19</v>
      </c>
      <c r="C16" s="6">
        <v>2</v>
      </c>
      <c r="D16" s="6">
        <v>30</v>
      </c>
      <c r="E16" s="6">
        <v>0</v>
      </c>
      <c r="F16" s="6">
        <f t="shared" si="0"/>
        <v>30</v>
      </c>
      <c r="G16" s="22">
        <v>150000</v>
      </c>
      <c r="H16" s="22">
        <f t="shared" si="1"/>
        <v>4500000</v>
      </c>
    </row>
    <row r="17" spans="1:8" x14ac:dyDescent="0.25">
      <c r="A17" s="5">
        <v>9</v>
      </c>
      <c r="B17" s="6" t="s">
        <v>20</v>
      </c>
      <c r="C17" s="6">
        <v>2</v>
      </c>
      <c r="D17" s="6">
        <v>0</v>
      </c>
      <c r="E17" s="6">
        <v>60</v>
      </c>
      <c r="F17" s="6">
        <f t="shared" si="0"/>
        <v>60</v>
      </c>
      <c r="G17" s="22">
        <v>150000</v>
      </c>
      <c r="H17" s="22">
        <f t="shared" si="1"/>
        <v>9000000</v>
      </c>
    </row>
    <row r="18" spans="1:8" x14ac:dyDescent="0.25">
      <c r="A18" s="5">
        <v>10</v>
      </c>
      <c r="B18" s="6" t="s">
        <v>21</v>
      </c>
      <c r="C18" s="6">
        <v>2</v>
      </c>
      <c r="D18" s="6">
        <v>30</v>
      </c>
      <c r="E18" s="6">
        <v>0</v>
      </c>
      <c r="F18" s="6">
        <f t="shared" si="0"/>
        <v>30</v>
      </c>
      <c r="G18" s="22">
        <v>150000</v>
      </c>
      <c r="H18" s="22">
        <f t="shared" si="1"/>
        <v>4500000</v>
      </c>
    </row>
    <row r="19" spans="1:8" x14ac:dyDescent="0.25">
      <c r="A19" s="5">
        <v>11</v>
      </c>
      <c r="B19" s="6" t="s">
        <v>22</v>
      </c>
      <c r="C19" s="6">
        <v>2</v>
      </c>
      <c r="D19" s="6">
        <v>0</v>
      </c>
      <c r="E19" s="6">
        <v>60</v>
      </c>
      <c r="F19" s="6">
        <f t="shared" si="0"/>
        <v>60</v>
      </c>
      <c r="G19" s="22">
        <v>150000</v>
      </c>
      <c r="H19" s="22">
        <f t="shared" si="1"/>
        <v>9000000</v>
      </c>
    </row>
    <row r="20" spans="1:8" x14ac:dyDescent="0.25">
      <c r="A20" s="5">
        <v>12</v>
      </c>
      <c r="B20" s="6" t="s">
        <v>23</v>
      </c>
      <c r="C20" s="6">
        <v>2</v>
      </c>
      <c r="D20" s="6">
        <v>30</v>
      </c>
      <c r="E20" s="6">
        <v>0</v>
      </c>
      <c r="F20" s="6">
        <f t="shared" si="0"/>
        <v>30</v>
      </c>
      <c r="G20" s="22">
        <v>150000</v>
      </c>
      <c r="H20" s="22">
        <f t="shared" si="1"/>
        <v>4500000</v>
      </c>
    </row>
    <row r="21" spans="1:8" x14ac:dyDescent="0.25">
      <c r="A21" s="5">
        <v>13</v>
      </c>
      <c r="B21" s="6" t="s">
        <v>24</v>
      </c>
      <c r="C21" s="6">
        <v>2</v>
      </c>
      <c r="D21" s="6">
        <v>30</v>
      </c>
      <c r="E21" s="6">
        <v>0</v>
      </c>
      <c r="F21" s="6">
        <f t="shared" si="0"/>
        <v>30</v>
      </c>
      <c r="G21" s="22">
        <v>150000</v>
      </c>
      <c r="H21" s="22">
        <f t="shared" si="1"/>
        <v>4500000</v>
      </c>
    </row>
    <row r="22" spans="1:8" x14ac:dyDescent="0.25">
      <c r="A22" s="5">
        <v>14</v>
      </c>
      <c r="B22" s="6" t="s">
        <v>25</v>
      </c>
      <c r="C22" s="6">
        <v>2</v>
      </c>
      <c r="D22" s="6">
        <v>30</v>
      </c>
      <c r="E22" s="6">
        <v>0</v>
      </c>
      <c r="F22" s="6">
        <f t="shared" si="0"/>
        <v>30</v>
      </c>
      <c r="G22" s="22">
        <v>150000</v>
      </c>
      <c r="H22" s="22">
        <f t="shared" si="1"/>
        <v>4500000</v>
      </c>
    </row>
    <row r="23" spans="1:8" x14ac:dyDescent="0.25">
      <c r="A23" s="5">
        <v>15</v>
      </c>
      <c r="B23" s="6" t="s">
        <v>26</v>
      </c>
      <c r="C23" s="6">
        <v>2</v>
      </c>
      <c r="D23" s="6">
        <v>0</v>
      </c>
      <c r="E23" s="6">
        <v>60</v>
      </c>
      <c r="F23" s="6">
        <f t="shared" si="0"/>
        <v>60</v>
      </c>
      <c r="G23" s="22">
        <v>150000</v>
      </c>
      <c r="H23" s="22">
        <f t="shared" si="1"/>
        <v>9000000</v>
      </c>
    </row>
    <row r="24" spans="1:8" x14ac:dyDescent="0.25">
      <c r="A24" s="5">
        <v>16</v>
      </c>
      <c r="B24" s="6" t="s">
        <v>27</v>
      </c>
      <c r="C24" s="6">
        <v>2</v>
      </c>
      <c r="D24" s="6">
        <v>30</v>
      </c>
      <c r="E24" s="6">
        <v>0</v>
      </c>
      <c r="F24" s="6">
        <f t="shared" si="0"/>
        <v>30</v>
      </c>
      <c r="G24" s="22">
        <v>150000</v>
      </c>
      <c r="H24" s="22">
        <f t="shared" si="1"/>
        <v>4500000</v>
      </c>
    </row>
    <row r="25" spans="1:8" x14ac:dyDescent="0.25">
      <c r="A25" s="5">
        <v>17</v>
      </c>
      <c r="B25" s="6" t="s">
        <v>28</v>
      </c>
      <c r="C25" s="6">
        <v>2</v>
      </c>
      <c r="D25" s="6">
        <v>30</v>
      </c>
      <c r="E25" s="6">
        <v>0</v>
      </c>
      <c r="F25" s="6">
        <f t="shared" si="0"/>
        <v>30</v>
      </c>
      <c r="G25" s="22">
        <v>150000</v>
      </c>
      <c r="H25" s="22">
        <f t="shared" si="1"/>
        <v>4500000</v>
      </c>
    </row>
    <row r="26" spans="1:8" x14ac:dyDescent="0.25">
      <c r="A26" s="5">
        <v>18</v>
      </c>
      <c r="B26" s="6" t="s">
        <v>29</v>
      </c>
      <c r="C26" s="6">
        <v>2</v>
      </c>
      <c r="D26" s="6">
        <v>30</v>
      </c>
      <c r="E26" s="6">
        <v>0</v>
      </c>
      <c r="F26" s="6">
        <f t="shared" si="0"/>
        <v>30</v>
      </c>
      <c r="G26" s="22">
        <v>150000</v>
      </c>
      <c r="H26" s="22">
        <f t="shared" si="1"/>
        <v>4500000</v>
      </c>
    </row>
    <row r="27" spans="1:8" x14ac:dyDescent="0.25">
      <c r="A27" s="5">
        <v>19</v>
      </c>
      <c r="B27" s="6" t="s">
        <v>30</v>
      </c>
      <c r="C27" s="6">
        <v>2</v>
      </c>
      <c r="D27" s="6">
        <v>0</v>
      </c>
      <c r="E27" s="6">
        <v>60</v>
      </c>
      <c r="F27" s="6">
        <f t="shared" si="0"/>
        <v>60</v>
      </c>
      <c r="G27" s="22">
        <v>150000</v>
      </c>
      <c r="H27" s="22">
        <f t="shared" si="1"/>
        <v>9000000</v>
      </c>
    </row>
    <row r="28" spans="1:8" x14ac:dyDescent="0.25">
      <c r="A28" s="5">
        <v>20</v>
      </c>
      <c r="B28" s="6" t="s">
        <v>31</v>
      </c>
      <c r="C28" s="6">
        <v>2</v>
      </c>
      <c r="D28" s="6">
        <v>0</v>
      </c>
      <c r="E28" s="6">
        <v>60</v>
      </c>
      <c r="F28" s="6">
        <f t="shared" si="0"/>
        <v>60</v>
      </c>
      <c r="G28" s="22">
        <v>150000</v>
      </c>
      <c r="H28" s="22">
        <f t="shared" si="1"/>
        <v>9000000</v>
      </c>
    </row>
    <row r="29" spans="1:8" x14ac:dyDescent="0.25">
      <c r="A29" s="5">
        <v>21</v>
      </c>
      <c r="B29" s="6" t="s">
        <v>32</v>
      </c>
      <c r="C29" s="6">
        <v>3</v>
      </c>
      <c r="D29" s="6">
        <v>45</v>
      </c>
      <c r="E29" s="6">
        <v>0</v>
      </c>
      <c r="F29" s="6">
        <f t="shared" si="0"/>
        <v>45</v>
      </c>
      <c r="G29" s="22">
        <v>150000</v>
      </c>
      <c r="H29" s="22">
        <f t="shared" si="1"/>
        <v>6750000</v>
      </c>
    </row>
    <row r="30" spans="1:8" x14ac:dyDescent="0.25">
      <c r="A30" s="5">
        <v>22</v>
      </c>
      <c r="B30" s="6" t="s">
        <v>33</v>
      </c>
      <c r="C30" s="6">
        <v>3</v>
      </c>
      <c r="D30" s="6">
        <v>45</v>
      </c>
      <c r="E30" s="6">
        <v>0</v>
      </c>
      <c r="F30" s="6">
        <f t="shared" si="0"/>
        <v>45</v>
      </c>
      <c r="G30" s="22">
        <v>150000</v>
      </c>
      <c r="H30" s="22">
        <f t="shared" si="1"/>
        <v>6750000</v>
      </c>
    </row>
    <row r="31" spans="1:8" x14ac:dyDescent="0.25">
      <c r="A31" s="5">
        <v>23</v>
      </c>
      <c r="B31" s="6" t="s">
        <v>34</v>
      </c>
      <c r="C31" s="6">
        <v>3</v>
      </c>
      <c r="D31" s="6">
        <v>0</v>
      </c>
      <c r="E31" s="6">
        <v>90</v>
      </c>
      <c r="F31" s="6">
        <f t="shared" si="0"/>
        <v>90</v>
      </c>
      <c r="G31" s="22">
        <v>150000</v>
      </c>
      <c r="H31" s="22">
        <f t="shared" si="1"/>
        <v>13500000</v>
      </c>
    </row>
    <row r="32" spans="1:8" x14ac:dyDescent="0.25">
      <c r="A32" s="5">
        <v>24</v>
      </c>
      <c r="B32" s="6" t="s">
        <v>35</v>
      </c>
      <c r="C32" s="6">
        <v>3</v>
      </c>
      <c r="D32" s="6">
        <v>45</v>
      </c>
      <c r="E32" s="6">
        <v>0</v>
      </c>
      <c r="F32" s="6">
        <f t="shared" si="0"/>
        <v>45</v>
      </c>
      <c r="G32" s="22">
        <v>150000</v>
      </c>
      <c r="H32" s="22">
        <f t="shared" si="1"/>
        <v>6750000</v>
      </c>
    </row>
    <row r="33" spans="1:13" x14ac:dyDescent="0.25">
      <c r="A33" s="5">
        <v>25</v>
      </c>
      <c r="B33" s="6" t="s">
        <v>36</v>
      </c>
      <c r="C33" s="6">
        <v>3</v>
      </c>
      <c r="D33" s="6">
        <v>0</v>
      </c>
      <c r="E33" s="6">
        <v>90</v>
      </c>
      <c r="F33" s="6">
        <f t="shared" si="0"/>
        <v>90</v>
      </c>
      <c r="G33" s="22">
        <v>150000</v>
      </c>
      <c r="H33" s="22">
        <f t="shared" si="1"/>
        <v>13500000</v>
      </c>
    </row>
    <row r="34" spans="1:13" x14ac:dyDescent="0.25">
      <c r="A34" s="5">
        <v>26</v>
      </c>
      <c r="B34" s="6" t="s">
        <v>37</v>
      </c>
      <c r="C34" s="6">
        <v>3</v>
      </c>
      <c r="D34" s="6">
        <v>0</v>
      </c>
      <c r="E34" s="6">
        <v>90</v>
      </c>
      <c r="F34" s="6">
        <f t="shared" si="0"/>
        <v>90</v>
      </c>
      <c r="G34" s="22">
        <v>150000</v>
      </c>
      <c r="H34" s="22">
        <f t="shared" si="1"/>
        <v>13500000</v>
      </c>
    </row>
    <row r="35" spans="1:13" x14ac:dyDescent="0.25">
      <c r="A35" s="5">
        <v>27</v>
      </c>
      <c r="B35" s="6" t="s">
        <v>38</v>
      </c>
      <c r="C35" s="6">
        <v>4</v>
      </c>
      <c r="D35" s="6">
        <v>60</v>
      </c>
      <c r="E35" s="6">
        <v>0</v>
      </c>
      <c r="F35" s="6">
        <f t="shared" si="0"/>
        <v>60</v>
      </c>
      <c r="G35" s="22">
        <v>150000</v>
      </c>
      <c r="H35" s="22">
        <f t="shared" si="1"/>
        <v>9000000</v>
      </c>
    </row>
    <row r="36" spans="1:13" x14ac:dyDescent="0.25">
      <c r="A36" s="5">
        <v>28</v>
      </c>
      <c r="B36" s="6" t="s">
        <v>39</v>
      </c>
      <c r="C36" s="6">
        <v>4</v>
      </c>
      <c r="D36" s="6">
        <v>60</v>
      </c>
      <c r="E36" s="6">
        <v>0</v>
      </c>
      <c r="F36" s="6">
        <f t="shared" si="0"/>
        <v>60</v>
      </c>
      <c r="G36" s="22">
        <v>150000</v>
      </c>
      <c r="H36" s="22">
        <f t="shared" si="1"/>
        <v>9000000</v>
      </c>
      <c r="M36" s="1" t="s">
        <v>64</v>
      </c>
    </row>
    <row r="37" spans="1:13" x14ac:dyDescent="0.25">
      <c r="A37" s="5">
        <v>29</v>
      </c>
      <c r="B37" s="6" t="s">
        <v>40</v>
      </c>
      <c r="C37" s="6">
        <v>4</v>
      </c>
      <c r="D37" s="6">
        <v>45</v>
      </c>
      <c r="E37" s="6">
        <v>30</v>
      </c>
      <c r="F37" s="6">
        <f t="shared" si="0"/>
        <v>75</v>
      </c>
      <c r="G37" s="22">
        <v>150000</v>
      </c>
      <c r="H37" s="22">
        <f t="shared" si="1"/>
        <v>11250000</v>
      </c>
    </row>
    <row r="38" spans="1:13" x14ac:dyDescent="0.25">
      <c r="A38" s="5">
        <v>30</v>
      </c>
      <c r="B38" s="6" t="s">
        <v>41</v>
      </c>
      <c r="C38" s="6">
        <v>4</v>
      </c>
      <c r="D38" s="6">
        <v>30</v>
      </c>
      <c r="E38" s="6">
        <v>60</v>
      </c>
      <c r="F38" s="6">
        <f t="shared" si="0"/>
        <v>90</v>
      </c>
      <c r="G38" s="22">
        <v>150000</v>
      </c>
      <c r="H38" s="22">
        <f t="shared" si="1"/>
        <v>13500000</v>
      </c>
    </row>
    <row r="39" spans="1:13" x14ac:dyDescent="0.25">
      <c r="A39" s="5">
        <v>31</v>
      </c>
      <c r="B39" s="6" t="s">
        <v>42</v>
      </c>
      <c r="C39" s="6">
        <v>4</v>
      </c>
      <c r="D39" s="6">
        <v>60</v>
      </c>
      <c r="E39" s="6">
        <v>0</v>
      </c>
      <c r="F39" s="6">
        <f t="shared" si="0"/>
        <v>60</v>
      </c>
      <c r="G39" s="22">
        <v>150000</v>
      </c>
      <c r="H39" s="22">
        <f t="shared" si="1"/>
        <v>9000000</v>
      </c>
    </row>
    <row r="40" spans="1:13" x14ac:dyDescent="0.25">
      <c r="A40" s="5">
        <v>32</v>
      </c>
      <c r="B40" s="6" t="s">
        <v>43</v>
      </c>
      <c r="C40" s="6">
        <v>4</v>
      </c>
      <c r="D40" s="6">
        <v>60</v>
      </c>
      <c r="E40" s="6">
        <v>0</v>
      </c>
      <c r="F40" s="6">
        <f t="shared" si="0"/>
        <v>60</v>
      </c>
      <c r="G40" s="22">
        <v>150000</v>
      </c>
      <c r="H40" s="22">
        <f t="shared" si="1"/>
        <v>9000000</v>
      </c>
    </row>
    <row r="41" spans="1:13" x14ac:dyDescent="0.25">
      <c r="A41" s="5">
        <v>33</v>
      </c>
      <c r="B41" s="6" t="s">
        <v>44</v>
      </c>
      <c r="C41" s="6">
        <v>6</v>
      </c>
      <c r="D41" s="6">
        <v>90</v>
      </c>
      <c r="E41" s="6">
        <v>0</v>
      </c>
      <c r="F41" s="6">
        <f t="shared" si="0"/>
        <v>90</v>
      </c>
      <c r="G41" s="22">
        <v>150000</v>
      </c>
      <c r="H41" s="22">
        <f t="shared" si="1"/>
        <v>13500000</v>
      </c>
    </row>
    <row r="42" spans="1:13" x14ac:dyDescent="0.25">
      <c r="A42" s="5">
        <v>34</v>
      </c>
      <c r="B42" s="6" t="s">
        <v>45</v>
      </c>
      <c r="C42" s="6">
        <v>6</v>
      </c>
      <c r="D42" s="6">
        <v>0</v>
      </c>
      <c r="E42" s="6">
        <v>270</v>
      </c>
      <c r="F42" s="6">
        <f t="shared" si="0"/>
        <v>270</v>
      </c>
      <c r="G42" s="22">
        <v>150000</v>
      </c>
      <c r="H42" s="22">
        <f t="shared" si="1"/>
        <v>40500000</v>
      </c>
    </row>
    <row r="43" spans="1:13" x14ac:dyDescent="0.25">
      <c r="A43" s="5">
        <v>35</v>
      </c>
      <c r="B43" s="6" t="s">
        <v>46</v>
      </c>
      <c r="C43" s="6">
        <v>6</v>
      </c>
      <c r="D43" s="6">
        <v>0</v>
      </c>
      <c r="E43" s="6">
        <v>270</v>
      </c>
      <c r="F43" s="6">
        <f t="shared" si="0"/>
        <v>270</v>
      </c>
      <c r="G43" s="22">
        <v>150000</v>
      </c>
      <c r="H43" s="22">
        <f t="shared" si="1"/>
        <v>40500000</v>
      </c>
    </row>
    <row r="44" spans="1:13" s="2" customFormat="1" x14ac:dyDescent="0.25">
      <c r="A44" s="23"/>
      <c r="B44" s="3" t="s">
        <v>47</v>
      </c>
      <c r="C44" s="24">
        <f>SUM(C9:C43)</f>
        <v>96</v>
      </c>
      <c r="D44" s="24">
        <f t="shared" ref="D44:F44" si="2">SUM(D9:D43)</f>
        <v>840</v>
      </c>
      <c r="E44" s="24">
        <f t="shared" si="2"/>
        <v>1410</v>
      </c>
      <c r="F44" s="24">
        <f t="shared" si="2"/>
        <v>2250</v>
      </c>
      <c r="G44" s="24"/>
      <c r="H44" s="24">
        <f>SUM(H9:H43)</f>
        <v>337500000</v>
      </c>
    </row>
    <row r="45" spans="1:13" ht="16.5" x14ac:dyDescent="0.25">
      <c r="B45" s="381" t="str">
        <f>" Bằng chữ: "&amp;[1]!VND(H44)&amp;" đồng./."</f>
        <v xml:space="preserve"> Bằng chữ: Ba trăm ba mươi bảy triệu, năm trăm ngàn đồng./.</v>
      </c>
    </row>
  </sheetData>
  <mergeCells count="7">
    <mergeCell ref="A6:H6"/>
    <mergeCell ref="B5:C5"/>
    <mergeCell ref="A1:D1"/>
    <mergeCell ref="E1:H1"/>
    <mergeCell ref="A2:D2"/>
    <mergeCell ref="E2:H2"/>
    <mergeCell ref="A3:D3"/>
  </mergeCells>
  <pageMargins left="0.4" right="0.2" top="0.56000000000000005" bottom="0.39" header="0.36"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topLeftCell="A4" zoomScale="90" zoomScaleNormal="90" zoomScalePageLayoutView="55" workbookViewId="0">
      <selection activeCell="M7" sqref="M7"/>
    </sheetView>
  </sheetViews>
  <sheetFormatPr defaultColWidth="8.85546875" defaultRowHeight="12.75" x14ac:dyDescent="0.25"/>
  <cols>
    <col min="1" max="1" width="5.28515625" style="135" customWidth="1"/>
    <col min="2" max="2" width="34" style="135" customWidth="1"/>
    <col min="3" max="3" width="10.5703125" style="153" customWidth="1"/>
    <col min="4" max="4" width="11.28515625" style="135" customWidth="1"/>
    <col min="5" max="6" width="16.42578125" style="135" customWidth="1"/>
    <col min="7" max="256" width="8.85546875" style="135"/>
    <col min="257" max="257" width="5.28515625" style="135" customWidth="1"/>
    <col min="258" max="258" width="34" style="135" customWidth="1"/>
    <col min="259" max="259" width="10.5703125" style="135" customWidth="1"/>
    <col min="260" max="260" width="11.28515625" style="135" customWidth="1"/>
    <col min="261" max="262" width="16.42578125" style="135" customWidth="1"/>
    <col min="263" max="512" width="8.85546875" style="135"/>
    <col min="513" max="513" width="5.28515625" style="135" customWidth="1"/>
    <col min="514" max="514" width="34" style="135" customWidth="1"/>
    <col min="515" max="515" width="10.5703125" style="135" customWidth="1"/>
    <col min="516" max="516" width="11.28515625" style="135" customWidth="1"/>
    <col min="517" max="518" width="16.42578125" style="135" customWidth="1"/>
    <col min="519" max="768" width="8.85546875" style="135"/>
    <col min="769" max="769" width="5.28515625" style="135" customWidth="1"/>
    <col min="770" max="770" width="34" style="135" customWidth="1"/>
    <col min="771" max="771" width="10.5703125" style="135" customWidth="1"/>
    <col min="772" max="772" width="11.28515625" style="135" customWidth="1"/>
    <col min="773" max="774" width="16.42578125" style="135" customWidth="1"/>
    <col min="775" max="1024" width="8.85546875" style="135"/>
    <col min="1025" max="1025" width="5.28515625" style="135" customWidth="1"/>
    <col min="1026" max="1026" width="34" style="135" customWidth="1"/>
    <col min="1027" max="1027" width="10.5703125" style="135" customWidth="1"/>
    <col min="1028" max="1028" width="11.28515625" style="135" customWidth="1"/>
    <col min="1029" max="1030" width="16.42578125" style="135" customWidth="1"/>
    <col min="1031" max="1280" width="8.85546875" style="135"/>
    <col min="1281" max="1281" width="5.28515625" style="135" customWidth="1"/>
    <col min="1282" max="1282" width="34" style="135" customWidth="1"/>
    <col min="1283" max="1283" width="10.5703125" style="135" customWidth="1"/>
    <col min="1284" max="1284" width="11.28515625" style="135" customWidth="1"/>
    <col min="1285" max="1286" width="16.42578125" style="135" customWidth="1"/>
    <col min="1287" max="1536" width="8.85546875" style="135"/>
    <col min="1537" max="1537" width="5.28515625" style="135" customWidth="1"/>
    <col min="1538" max="1538" width="34" style="135" customWidth="1"/>
    <col min="1539" max="1539" width="10.5703125" style="135" customWidth="1"/>
    <col min="1540" max="1540" width="11.28515625" style="135" customWidth="1"/>
    <col min="1541" max="1542" width="16.42578125" style="135" customWidth="1"/>
    <col min="1543" max="1792" width="8.85546875" style="135"/>
    <col min="1793" max="1793" width="5.28515625" style="135" customWidth="1"/>
    <col min="1794" max="1794" width="34" style="135" customWidth="1"/>
    <col min="1795" max="1795" width="10.5703125" style="135" customWidth="1"/>
    <col min="1796" max="1796" width="11.28515625" style="135" customWidth="1"/>
    <col min="1797" max="1798" width="16.42578125" style="135" customWidth="1"/>
    <col min="1799" max="2048" width="8.85546875" style="135"/>
    <col min="2049" max="2049" width="5.28515625" style="135" customWidth="1"/>
    <col min="2050" max="2050" width="34" style="135" customWidth="1"/>
    <col min="2051" max="2051" width="10.5703125" style="135" customWidth="1"/>
    <col min="2052" max="2052" width="11.28515625" style="135" customWidth="1"/>
    <col min="2053" max="2054" width="16.42578125" style="135" customWidth="1"/>
    <col min="2055" max="2304" width="8.85546875" style="135"/>
    <col min="2305" max="2305" width="5.28515625" style="135" customWidth="1"/>
    <col min="2306" max="2306" width="34" style="135" customWidth="1"/>
    <col min="2307" max="2307" width="10.5703125" style="135" customWidth="1"/>
    <col min="2308" max="2308" width="11.28515625" style="135" customWidth="1"/>
    <col min="2309" max="2310" width="16.42578125" style="135" customWidth="1"/>
    <col min="2311" max="2560" width="8.85546875" style="135"/>
    <col min="2561" max="2561" width="5.28515625" style="135" customWidth="1"/>
    <col min="2562" max="2562" width="34" style="135" customWidth="1"/>
    <col min="2563" max="2563" width="10.5703125" style="135" customWidth="1"/>
    <col min="2564" max="2564" width="11.28515625" style="135" customWidth="1"/>
    <col min="2565" max="2566" width="16.42578125" style="135" customWidth="1"/>
    <col min="2567" max="2816" width="8.85546875" style="135"/>
    <col min="2817" max="2817" width="5.28515625" style="135" customWidth="1"/>
    <col min="2818" max="2818" width="34" style="135" customWidth="1"/>
    <col min="2819" max="2819" width="10.5703125" style="135" customWidth="1"/>
    <col min="2820" max="2820" width="11.28515625" style="135" customWidth="1"/>
    <col min="2821" max="2822" width="16.42578125" style="135" customWidth="1"/>
    <col min="2823" max="3072" width="8.85546875" style="135"/>
    <col min="3073" max="3073" width="5.28515625" style="135" customWidth="1"/>
    <col min="3074" max="3074" width="34" style="135" customWidth="1"/>
    <col min="3075" max="3075" width="10.5703125" style="135" customWidth="1"/>
    <col min="3076" max="3076" width="11.28515625" style="135" customWidth="1"/>
    <col min="3077" max="3078" width="16.42578125" style="135" customWidth="1"/>
    <col min="3079" max="3328" width="8.85546875" style="135"/>
    <col min="3329" max="3329" width="5.28515625" style="135" customWidth="1"/>
    <col min="3330" max="3330" width="34" style="135" customWidth="1"/>
    <col min="3331" max="3331" width="10.5703125" style="135" customWidth="1"/>
    <col min="3332" max="3332" width="11.28515625" style="135" customWidth="1"/>
    <col min="3333" max="3334" width="16.42578125" style="135" customWidth="1"/>
    <col min="3335" max="3584" width="8.85546875" style="135"/>
    <col min="3585" max="3585" width="5.28515625" style="135" customWidth="1"/>
    <col min="3586" max="3586" width="34" style="135" customWidth="1"/>
    <col min="3587" max="3587" width="10.5703125" style="135" customWidth="1"/>
    <col min="3588" max="3588" width="11.28515625" style="135" customWidth="1"/>
    <col min="3589" max="3590" width="16.42578125" style="135" customWidth="1"/>
    <col min="3591" max="3840" width="8.85546875" style="135"/>
    <col min="3841" max="3841" width="5.28515625" style="135" customWidth="1"/>
    <col min="3842" max="3842" width="34" style="135" customWidth="1"/>
    <col min="3843" max="3843" width="10.5703125" style="135" customWidth="1"/>
    <col min="3844" max="3844" width="11.28515625" style="135" customWidth="1"/>
    <col min="3845" max="3846" width="16.42578125" style="135" customWidth="1"/>
    <col min="3847" max="4096" width="8.85546875" style="135"/>
    <col min="4097" max="4097" width="5.28515625" style="135" customWidth="1"/>
    <col min="4098" max="4098" width="34" style="135" customWidth="1"/>
    <col min="4099" max="4099" width="10.5703125" style="135" customWidth="1"/>
    <col min="4100" max="4100" width="11.28515625" style="135" customWidth="1"/>
    <col min="4101" max="4102" width="16.42578125" style="135" customWidth="1"/>
    <col min="4103" max="4352" width="8.85546875" style="135"/>
    <col min="4353" max="4353" width="5.28515625" style="135" customWidth="1"/>
    <col min="4354" max="4354" width="34" style="135" customWidth="1"/>
    <col min="4355" max="4355" width="10.5703125" style="135" customWidth="1"/>
    <col min="4356" max="4356" width="11.28515625" style="135" customWidth="1"/>
    <col min="4357" max="4358" width="16.42578125" style="135" customWidth="1"/>
    <col min="4359" max="4608" width="8.85546875" style="135"/>
    <col min="4609" max="4609" width="5.28515625" style="135" customWidth="1"/>
    <col min="4610" max="4610" width="34" style="135" customWidth="1"/>
    <col min="4611" max="4611" width="10.5703125" style="135" customWidth="1"/>
    <col min="4612" max="4612" width="11.28515625" style="135" customWidth="1"/>
    <col min="4613" max="4614" width="16.42578125" style="135" customWidth="1"/>
    <col min="4615" max="4864" width="8.85546875" style="135"/>
    <col min="4865" max="4865" width="5.28515625" style="135" customWidth="1"/>
    <col min="4866" max="4866" width="34" style="135" customWidth="1"/>
    <col min="4867" max="4867" width="10.5703125" style="135" customWidth="1"/>
    <col min="4868" max="4868" width="11.28515625" style="135" customWidth="1"/>
    <col min="4869" max="4870" width="16.42578125" style="135" customWidth="1"/>
    <col min="4871" max="5120" width="8.85546875" style="135"/>
    <col min="5121" max="5121" width="5.28515625" style="135" customWidth="1"/>
    <col min="5122" max="5122" width="34" style="135" customWidth="1"/>
    <col min="5123" max="5123" width="10.5703125" style="135" customWidth="1"/>
    <col min="5124" max="5124" width="11.28515625" style="135" customWidth="1"/>
    <col min="5125" max="5126" width="16.42578125" style="135" customWidth="1"/>
    <col min="5127" max="5376" width="8.85546875" style="135"/>
    <col min="5377" max="5377" width="5.28515625" style="135" customWidth="1"/>
    <col min="5378" max="5378" width="34" style="135" customWidth="1"/>
    <col min="5379" max="5379" width="10.5703125" style="135" customWidth="1"/>
    <col min="5380" max="5380" width="11.28515625" style="135" customWidth="1"/>
    <col min="5381" max="5382" width="16.42578125" style="135" customWidth="1"/>
    <col min="5383" max="5632" width="8.85546875" style="135"/>
    <col min="5633" max="5633" width="5.28515625" style="135" customWidth="1"/>
    <col min="5634" max="5634" width="34" style="135" customWidth="1"/>
    <col min="5635" max="5635" width="10.5703125" style="135" customWidth="1"/>
    <col min="5636" max="5636" width="11.28515625" style="135" customWidth="1"/>
    <col min="5637" max="5638" width="16.42578125" style="135" customWidth="1"/>
    <col min="5639" max="5888" width="8.85546875" style="135"/>
    <col min="5889" max="5889" width="5.28515625" style="135" customWidth="1"/>
    <col min="5890" max="5890" width="34" style="135" customWidth="1"/>
    <col min="5891" max="5891" width="10.5703125" style="135" customWidth="1"/>
    <col min="5892" max="5892" width="11.28515625" style="135" customWidth="1"/>
    <col min="5893" max="5894" width="16.42578125" style="135" customWidth="1"/>
    <col min="5895" max="6144" width="8.85546875" style="135"/>
    <col min="6145" max="6145" width="5.28515625" style="135" customWidth="1"/>
    <col min="6146" max="6146" width="34" style="135" customWidth="1"/>
    <col min="6147" max="6147" width="10.5703125" style="135" customWidth="1"/>
    <col min="6148" max="6148" width="11.28515625" style="135" customWidth="1"/>
    <col min="6149" max="6150" width="16.42578125" style="135" customWidth="1"/>
    <col min="6151" max="6400" width="8.85546875" style="135"/>
    <col min="6401" max="6401" width="5.28515625" style="135" customWidth="1"/>
    <col min="6402" max="6402" width="34" style="135" customWidth="1"/>
    <col min="6403" max="6403" width="10.5703125" style="135" customWidth="1"/>
    <col min="6404" max="6404" width="11.28515625" style="135" customWidth="1"/>
    <col min="6405" max="6406" width="16.42578125" style="135" customWidth="1"/>
    <col min="6407" max="6656" width="8.85546875" style="135"/>
    <col min="6657" max="6657" width="5.28515625" style="135" customWidth="1"/>
    <col min="6658" max="6658" width="34" style="135" customWidth="1"/>
    <col min="6659" max="6659" width="10.5703125" style="135" customWidth="1"/>
    <col min="6660" max="6660" width="11.28515625" style="135" customWidth="1"/>
    <col min="6661" max="6662" width="16.42578125" style="135" customWidth="1"/>
    <col min="6663" max="6912" width="8.85546875" style="135"/>
    <col min="6913" max="6913" width="5.28515625" style="135" customWidth="1"/>
    <col min="6914" max="6914" width="34" style="135" customWidth="1"/>
    <col min="6915" max="6915" width="10.5703125" style="135" customWidth="1"/>
    <col min="6916" max="6916" width="11.28515625" style="135" customWidth="1"/>
    <col min="6917" max="6918" width="16.42578125" style="135" customWidth="1"/>
    <col min="6919" max="7168" width="8.85546875" style="135"/>
    <col min="7169" max="7169" width="5.28515625" style="135" customWidth="1"/>
    <col min="7170" max="7170" width="34" style="135" customWidth="1"/>
    <col min="7171" max="7171" width="10.5703125" style="135" customWidth="1"/>
    <col min="7172" max="7172" width="11.28515625" style="135" customWidth="1"/>
    <col min="7173" max="7174" width="16.42578125" style="135" customWidth="1"/>
    <col min="7175" max="7424" width="8.85546875" style="135"/>
    <col min="7425" max="7425" width="5.28515625" style="135" customWidth="1"/>
    <col min="7426" max="7426" width="34" style="135" customWidth="1"/>
    <col min="7427" max="7427" width="10.5703125" style="135" customWidth="1"/>
    <col min="7428" max="7428" width="11.28515625" style="135" customWidth="1"/>
    <col min="7429" max="7430" width="16.42578125" style="135" customWidth="1"/>
    <col min="7431" max="7680" width="8.85546875" style="135"/>
    <col min="7681" max="7681" width="5.28515625" style="135" customWidth="1"/>
    <col min="7682" max="7682" width="34" style="135" customWidth="1"/>
    <col min="7683" max="7683" width="10.5703125" style="135" customWidth="1"/>
    <col min="7684" max="7684" width="11.28515625" style="135" customWidth="1"/>
    <col min="7685" max="7686" width="16.42578125" style="135" customWidth="1"/>
    <col min="7687" max="7936" width="8.85546875" style="135"/>
    <col min="7937" max="7937" width="5.28515625" style="135" customWidth="1"/>
    <col min="7938" max="7938" width="34" style="135" customWidth="1"/>
    <col min="7939" max="7939" width="10.5703125" style="135" customWidth="1"/>
    <col min="7940" max="7940" width="11.28515625" style="135" customWidth="1"/>
    <col min="7941" max="7942" width="16.42578125" style="135" customWidth="1"/>
    <col min="7943" max="8192" width="8.85546875" style="135"/>
    <col min="8193" max="8193" width="5.28515625" style="135" customWidth="1"/>
    <col min="8194" max="8194" width="34" style="135" customWidth="1"/>
    <col min="8195" max="8195" width="10.5703125" style="135" customWidth="1"/>
    <col min="8196" max="8196" width="11.28515625" style="135" customWidth="1"/>
    <col min="8197" max="8198" width="16.42578125" style="135" customWidth="1"/>
    <col min="8199" max="8448" width="8.85546875" style="135"/>
    <col min="8449" max="8449" width="5.28515625" style="135" customWidth="1"/>
    <col min="8450" max="8450" width="34" style="135" customWidth="1"/>
    <col min="8451" max="8451" width="10.5703125" style="135" customWidth="1"/>
    <col min="8452" max="8452" width="11.28515625" style="135" customWidth="1"/>
    <col min="8453" max="8454" width="16.42578125" style="135" customWidth="1"/>
    <col min="8455" max="8704" width="8.85546875" style="135"/>
    <col min="8705" max="8705" width="5.28515625" style="135" customWidth="1"/>
    <col min="8706" max="8706" width="34" style="135" customWidth="1"/>
    <col min="8707" max="8707" width="10.5703125" style="135" customWidth="1"/>
    <col min="8708" max="8708" width="11.28515625" style="135" customWidth="1"/>
    <col min="8709" max="8710" width="16.42578125" style="135" customWidth="1"/>
    <col min="8711" max="8960" width="8.85546875" style="135"/>
    <col min="8961" max="8961" width="5.28515625" style="135" customWidth="1"/>
    <col min="8962" max="8962" width="34" style="135" customWidth="1"/>
    <col min="8963" max="8963" width="10.5703125" style="135" customWidth="1"/>
    <col min="8964" max="8964" width="11.28515625" style="135" customWidth="1"/>
    <col min="8965" max="8966" width="16.42578125" style="135" customWidth="1"/>
    <col min="8967" max="9216" width="8.85546875" style="135"/>
    <col min="9217" max="9217" width="5.28515625" style="135" customWidth="1"/>
    <col min="9218" max="9218" width="34" style="135" customWidth="1"/>
    <col min="9219" max="9219" width="10.5703125" style="135" customWidth="1"/>
    <col min="9220" max="9220" width="11.28515625" style="135" customWidth="1"/>
    <col min="9221" max="9222" width="16.42578125" style="135" customWidth="1"/>
    <col min="9223" max="9472" width="8.85546875" style="135"/>
    <col min="9473" max="9473" width="5.28515625" style="135" customWidth="1"/>
    <col min="9474" max="9474" width="34" style="135" customWidth="1"/>
    <col min="9475" max="9475" width="10.5703125" style="135" customWidth="1"/>
    <col min="9476" max="9476" width="11.28515625" style="135" customWidth="1"/>
    <col min="9477" max="9478" width="16.42578125" style="135" customWidth="1"/>
    <col min="9479" max="9728" width="8.85546875" style="135"/>
    <col min="9729" max="9729" width="5.28515625" style="135" customWidth="1"/>
    <col min="9730" max="9730" width="34" style="135" customWidth="1"/>
    <col min="9731" max="9731" width="10.5703125" style="135" customWidth="1"/>
    <col min="9732" max="9732" width="11.28515625" style="135" customWidth="1"/>
    <col min="9733" max="9734" width="16.42578125" style="135" customWidth="1"/>
    <col min="9735" max="9984" width="8.85546875" style="135"/>
    <col min="9985" max="9985" width="5.28515625" style="135" customWidth="1"/>
    <col min="9986" max="9986" width="34" style="135" customWidth="1"/>
    <col min="9987" max="9987" width="10.5703125" style="135" customWidth="1"/>
    <col min="9988" max="9988" width="11.28515625" style="135" customWidth="1"/>
    <col min="9989" max="9990" width="16.42578125" style="135" customWidth="1"/>
    <col min="9991" max="10240" width="8.85546875" style="135"/>
    <col min="10241" max="10241" width="5.28515625" style="135" customWidth="1"/>
    <col min="10242" max="10242" width="34" style="135" customWidth="1"/>
    <col min="10243" max="10243" width="10.5703125" style="135" customWidth="1"/>
    <col min="10244" max="10244" width="11.28515625" style="135" customWidth="1"/>
    <col min="10245" max="10246" width="16.42578125" style="135" customWidth="1"/>
    <col min="10247" max="10496" width="8.85546875" style="135"/>
    <col min="10497" max="10497" width="5.28515625" style="135" customWidth="1"/>
    <col min="10498" max="10498" width="34" style="135" customWidth="1"/>
    <col min="10499" max="10499" width="10.5703125" style="135" customWidth="1"/>
    <col min="10500" max="10500" width="11.28515625" style="135" customWidth="1"/>
    <col min="10501" max="10502" width="16.42578125" style="135" customWidth="1"/>
    <col min="10503" max="10752" width="8.85546875" style="135"/>
    <col min="10753" max="10753" width="5.28515625" style="135" customWidth="1"/>
    <col min="10754" max="10754" width="34" style="135" customWidth="1"/>
    <col min="10755" max="10755" width="10.5703125" style="135" customWidth="1"/>
    <col min="10756" max="10756" width="11.28515625" style="135" customWidth="1"/>
    <col min="10757" max="10758" width="16.42578125" style="135" customWidth="1"/>
    <col min="10759" max="11008" width="8.85546875" style="135"/>
    <col min="11009" max="11009" width="5.28515625" style="135" customWidth="1"/>
    <col min="11010" max="11010" width="34" style="135" customWidth="1"/>
    <col min="11011" max="11011" width="10.5703125" style="135" customWidth="1"/>
    <col min="11012" max="11012" width="11.28515625" style="135" customWidth="1"/>
    <col min="11013" max="11014" width="16.42578125" style="135" customWidth="1"/>
    <col min="11015" max="11264" width="8.85546875" style="135"/>
    <col min="11265" max="11265" width="5.28515625" style="135" customWidth="1"/>
    <col min="11266" max="11266" width="34" style="135" customWidth="1"/>
    <col min="11267" max="11267" width="10.5703125" style="135" customWidth="1"/>
    <col min="11268" max="11268" width="11.28515625" style="135" customWidth="1"/>
    <col min="11269" max="11270" width="16.42578125" style="135" customWidth="1"/>
    <col min="11271" max="11520" width="8.85546875" style="135"/>
    <col min="11521" max="11521" width="5.28515625" style="135" customWidth="1"/>
    <col min="11522" max="11522" width="34" style="135" customWidth="1"/>
    <col min="11523" max="11523" width="10.5703125" style="135" customWidth="1"/>
    <col min="11524" max="11524" width="11.28515625" style="135" customWidth="1"/>
    <col min="11525" max="11526" width="16.42578125" style="135" customWidth="1"/>
    <col min="11527" max="11776" width="8.85546875" style="135"/>
    <col min="11777" max="11777" width="5.28515625" style="135" customWidth="1"/>
    <col min="11778" max="11778" width="34" style="135" customWidth="1"/>
    <col min="11779" max="11779" width="10.5703125" style="135" customWidth="1"/>
    <col min="11780" max="11780" width="11.28515625" style="135" customWidth="1"/>
    <col min="11781" max="11782" width="16.42578125" style="135" customWidth="1"/>
    <col min="11783" max="12032" width="8.85546875" style="135"/>
    <col min="12033" max="12033" width="5.28515625" style="135" customWidth="1"/>
    <col min="12034" max="12034" width="34" style="135" customWidth="1"/>
    <col min="12035" max="12035" width="10.5703125" style="135" customWidth="1"/>
    <col min="12036" max="12036" width="11.28515625" style="135" customWidth="1"/>
    <col min="12037" max="12038" width="16.42578125" style="135" customWidth="1"/>
    <col min="12039" max="12288" width="8.85546875" style="135"/>
    <col min="12289" max="12289" width="5.28515625" style="135" customWidth="1"/>
    <col min="12290" max="12290" width="34" style="135" customWidth="1"/>
    <col min="12291" max="12291" width="10.5703125" style="135" customWidth="1"/>
    <col min="12292" max="12292" width="11.28515625" style="135" customWidth="1"/>
    <col min="12293" max="12294" width="16.42578125" style="135" customWidth="1"/>
    <col min="12295" max="12544" width="8.85546875" style="135"/>
    <col min="12545" max="12545" width="5.28515625" style="135" customWidth="1"/>
    <col min="12546" max="12546" width="34" style="135" customWidth="1"/>
    <col min="12547" max="12547" width="10.5703125" style="135" customWidth="1"/>
    <col min="12548" max="12548" width="11.28515625" style="135" customWidth="1"/>
    <col min="12549" max="12550" width="16.42578125" style="135" customWidth="1"/>
    <col min="12551" max="12800" width="8.85546875" style="135"/>
    <col min="12801" max="12801" width="5.28515625" style="135" customWidth="1"/>
    <col min="12802" max="12802" width="34" style="135" customWidth="1"/>
    <col min="12803" max="12803" width="10.5703125" style="135" customWidth="1"/>
    <col min="12804" max="12804" width="11.28515625" style="135" customWidth="1"/>
    <col min="12805" max="12806" width="16.42578125" style="135" customWidth="1"/>
    <col min="12807" max="13056" width="8.85546875" style="135"/>
    <col min="13057" max="13057" width="5.28515625" style="135" customWidth="1"/>
    <col min="13058" max="13058" width="34" style="135" customWidth="1"/>
    <col min="13059" max="13059" width="10.5703125" style="135" customWidth="1"/>
    <col min="13060" max="13060" width="11.28515625" style="135" customWidth="1"/>
    <col min="13061" max="13062" width="16.42578125" style="135" customWidth="1"/>
    <col min="13063" max="13312" width="8.85546875" style="135"/>
    <col min="13313" max="13313" width="5.28515625" style="135" customWidth="1"/>
    <col min="13314" max="13314" width="34" style="135" customWidth="1"/>
    <col min="13315" max="13315" width="10.5703125" style="135" customWidth="1"/>
    <col min="13316" max="13316" width="11.28515625" style="135" customWidth="1"/>
    <col min="13317" max="13318" width="16.42578125" style="135" customWidth="1"/>
    <col min="13319" max="13568" width="8.85546875" style="135"/>
    <col min="13569" max="13569" width="5.28515625" style="135" customWidth="1"/>
    <col min="13570" max="13570" width="34" style="135" customWidth="1"/>
    <col min="13571" max="13571" width="10.5703125" style="135" customWidth="1"/>
    <col min="13572" max="13572" width="11.28515625" style="135" customWidth="1"/>
    <col min="13573" max="13574" width="16.42578125" style="135" customWidth="1"/>
    <col min="13575" max="13824" width="8.85546875" style="135"/>
    <col min="13825" max="13825" width="5.28515625" style="135" customWidth="1"/>
    <col min="13826" max="13826" width="34" style="135" customWidth="1"/>
    <col min="13827" max="13827" width="10.5703125" style="135" customWidth="1"/>
    <col min="13828" max="13828" width="11.28515625" style="135" customWidth="1"/>
    <col min="13829" max="13830" width="16.42578125" style="135" customWidth="1"/>
    <col min="13831" max="14080" width="8.85546875" style="135"/>
    <col min="14081" max="14081" width="5.28515625" style="135" customWidth="1"/>
    <col min="14082" max="14082" width="34" style="135" customWidth="1"/>
    <col min="14083" max="14083" width="10.5703125" style="135" customWidth="1"/>
    <col min="14084" max="14084" width="11.28515625" style="135" customWidth="1"/>
    <col min="14085" max="14086" width="16.42578125" style="135" customWidth="1"/>
    <col min="14087" max="14336" width="8.85546875" style="135"/>
    <col min="14337" max="14337" width="5.28515625" style="135" customWidth="1"/>
    <col min="14338" max="14338" width="34" style="135" customWidth="1"/>
    <col min="14339" max="14339" width="10.5703125" style="135" customWidth="1"/>
    <col min="14340" max="14340" width="11.28515625" style="135" customWidth="1"/>
    <col min="14341" max="14342" width="16.42578125" style="135" customWidth="1"/>
    <col min="14343" max="14592" width="8.85546875" style="135"/>
    <col min="14593" max="14593" width="5.28515625" style="135" customWidth="1"/>
    <col min="14594" max="14594" width="34" style="135" customWidth="1"/>
    <col min="14595" max="14595" width="10.5703125" style="135" customWidth="1"/>
    <col min="14596" max="14596" width="11.28515625" style="135" customWidth="1"/>
    <col min="14597" max="14598" width="16.42578125" style="135" customWidth="1"/>
    <col min="14599" max="14848" width="8.85546875" style="135"/>
    <col min="14849" max="14849" width="5.28515625" style="135" customWidth="1"/>
    <col min="14850" max="14850" width="34" style="135" customWidth="1"/>
    <col min="14851" max="14851" width="10.5703125" style="135" customWidth="1"/>
    <col min="14852" max="14852" width="11.28515625" style="135" customWidth="1"/>
    <col min="14853" max="14854" width="16.42578125" style="135" customWidth="1"/>
    <col min="14855" max="15104" width="8.85546875" style="135"/>
    <col min="15105" max="15105" width="5.28515625" style="135" customWidth="1"/>
    <col min="15106" max="15106" width="34" style="135" customWidth="1"/>
    <col min="15107" max="15107" width="10.5703125" style="135" customWidth="1"/>
    <col min="15108" max="15108" width="11.28515625" style="135" customWidth="1"/>
    <col min="15109" max="15110" width="16.42578125" style="135" customWidth="1"/>
    <col min="15111" max="15360" width="8.85546875" style="135"/>
    <col min="15361" max="15361" width="5.28515625" style="135" customWidth="1"/>
    <col min="15362" max="15362" width="34" style="135" customWidth="1"/>
    <col min="15363" max="15363" width="10.5703125" style="135" customWidth="1"/>
    <col min="15364" max="15364" width="11.28515625" style="135" customWidth="1"/>
    <col min="15365" max="15366" width="16.42578125" style="135" customWidth="1"/>
    <col min="15367" max="15616" width="8.85546875" style="135"/>
    <col min="15617" max="15617" width="5.28515625" style="135" customWidth="1"/>
    <col min="15618" max="15618" width="34" style="135" customWidth="1"/>
    <col min="15619" max="15619" width="10.5703125" style="135" customWidth="1"/>
    <col min="15620" max="15620" width="11.28515625" style="135" customWidth="1"/>
    <col min="15621" max="15622" width="16.42578125" style="135" customWidth="1"/>
    <col min="15623" max="15872" width="8.85546875" style="135"/>
    <col min="15873" max="15873" width="5.28515625" style="135" customWidth="1"/>
    <col min="15874" max="15874" width="34" style="135" customWidth="1"/>
    <col min="15875" max="15875" width="10.5703125" style="135" customWidth="1"/>
    <col min="15876" max="15876" width="11.28515625" style="135" customWidth="1"/>
    <col min="15877" max="15878" width="16.42578125" style="135" customWidth="1"/>
    <col min="15879" max="16128" width="8.85546875" style="135"/>
    <col min="16129" max="16129" width="5.28515625" style="135" customWidth="1"/>
    <col min="16130" max="16130" width="34" style="135" customWidth="1"/>
    <col min="16131" max="16131" width="10.5703125" style="135" customWidth="1"/>
    <col min="16132" max="16132" width="11.28515625" style="135" customWidth="1"/>
    <col min="16133" max="16134" width="16.42578125" style="135" customWidth="1"/>
    <col min="16135" max="16384" width="8.85546875" style="135"/>
  </cols>
  <sheetData>
    <row r="1" spans="1:6" ht="27.6" customHeight="1" x14ac:dyDescent="0.25">
      <c r="A1" s="416" t="s">
        <v>177</v>
      </c>
      <c r="B1" s="417"/>
      <c r="C1" s="417"/>
      <c r="D1" s="417"/>
      <c r="E1" s="417"/>
      <c r="F1" s="417"/>
    </row>
    <row r="2" spans="1:6" ht="66.75" customHeight="1" x14ac:dyDescent="0.25">
      <c r="A2" s="418" t="s">
        <v>178</v>
      </c>
      <c r="B2" s="418"/>
      <c r="C2" s="418"/>
      <c r="D2" s="418"/>
      <c r="E2" s="418"/>
      <c r="F2" s="418"/>
    </row>
    <row r="3" spans="1:6" s="136" customFormat="1" ht="125.25" customHeight="1" x14ac:dyDescent="0.25">
      <c r="A3" s="419" t="s">
        <v>686</v>
      </c>
      <c r="B3" s="419"/>
      <c r="C3" s="419"/>
      <c r="D3" s="419"/>
      <c r="E3" s="419"/>
      <c r="F3" s="419"/>
    </row>
    <row r="4" spans="1:6" s="138" customFormat="1" ht="47.45" customHeight="1" x14ac:dyDescent="0.25">
      <c r="A4" s="92" t="s">
        <v>0</v>
      </c>
      <c r="B4" s="92" t="s">
        <v>179</v>
      </c>
      <c r="C4" s="92" t="s">
        <v>180</v>
      </c>
      <c r="D4" s="137" t="s">
        <v>181</v>
      </c>
      <c r="E4" s="92" t="s">
        <v>182</v>
      </c>
      <c r="F4" s="92" t="s">
        <v>53</v>
      </c>
    </row>
    <row r="5" spans="1:6" ht="31.9" customHeight="1" x14ac:dyDescent="0.25">
      <c r="A5" s="139">
        <v>1</v>
      </c>
      <c r="B5" s="140" t="s">
        <v>183</v>
      </c>
      <c r="C5" s="141" t="s">
        <v>184</v>
      </c>
      <c r="D5" s="142">
        <v>60</v>
      </c>
      <c r="E5" s="134">
        <v>500000</v>
      </c>
      <c r="F5" s="143">
        <f>E5*D5</f>
        <v>30000000</v>
      </c>
    </row>
    <row r="6" spans="1:6" ht="30.6" customHeight="1" x14ac:dyDescent="0.25">
      <c r="A6" s="139">
        <v>2</v>
      </c>
      <c r="B6" s="144" t="s">
        <v>185</v>
      </c>
      <c r="C6" s="145" t="s">
        <v>92</v>
      </c>
      <c r="D6" s="146">
        <v>10</v>
      </c>
      <c r="E6" s="134">
        <v>525000</v>
      </c>
      <c r="F6" s="143">
        <f>E6*D6</f>
        <v>5250000</v>
      </c>
    </row>
    <row r="7" spans="1:6" ht="36.75" customHeight="1" x14ac:dyDescent="0.25">
      <c r="A7" s="139">
        <v>3</v>
      </c>
      <c r="B7" s="147" t="s">
        <v>186</v>
      </c>
      <c r="C7" s="148" t="s">
        <v>187</v>
      </c>
      <c r="D7" s="149">
        <v>10</v>
      </c>
      <c r="E7" s="134">
        <v>4000000</v>
      </c>
      <c r="F7" s="143">
        <f>E7*D7</f>
        <v>40000000</v>
      </c>
    </row>
    <row r="8" spans="1:6" ht="31.9" customHeight="1" x14ac:dyDescent="0.25">
      <c r="A8" s="139"/>
      <c r="B8" s="150" t="s">
        <v>176</v>
      </c>
      <c r="C8" s="150"/>
      <c r="D8" s="151"/>
      <c r="E8" s="151"/>
      <c r="F8" s="152">
        <f>SUM(F5:F7)</f>
        <v>75250000</v>
      </c>
    </row>
    <row r="10" spans="1:6" ht="16.5" x14ac:dyDescent="0.25">
      <c r="B10" s="381" t="str">
        <f>" Bằng chữ: "&amp;[1]!VND(F8)&amp;" đồng./."</f>
        <v xml:space="preserve"> Bằng chữ: Bảy mươi lăm triệu, hai trăm năm mươi ngàn đồng./.</v>
      </c>
    </row>
  </sheetData>
  <mergeCells count="3">
    <mergeCell ref="A1:F1"/>
    <mergeCell ref="A2:F2"/>
    <mergeCell ref="A3:F3"/>
  </mergeCells>
  <pageMargins left="0.67" right="0.17" top="0.28000000000000003" bottom="0.74" header="0.23622047244094499" footer="0.17"/>
  <pageSetup paperSize="9" firstPageNumber="3"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63"/>
  <sheetViews>
    <sheetView showWhiteSpace="0" topLeftCell="A253" zoomScalePageLayoutView="70" workbookViewId="0">
      <selection activeCell="E248" sqref="E248"/>
    </sheetView>
  </sheetViews>
  <sheetFormatPr defaultColWidth="9" defaultRowHeight="16.5" x14ac:dyDescent="0.25"/>
  <cols>
    <col min="1" max="1" width="6.42578125" style="208" customWidth="1"/>
    <col min="2" max="2" width="44.28515625" style="288" customWidth="1"/>
    <col min="3" max="3" width="11.140625" style="161" customWidth="1"/>
    <col min="4" max="4" width="12.85546875" style="289" customWidth="1"/>
    <col min="5" max="5" width="16.7109375" style="289" customWidth="1"/>
    <col min="6" max="6" width="18.85546875" style="290" customWidth="1"/>
    <col min="7" max="7" width="19.7109375" style="291" customWidth="1"/>
    <col min="8" max="8" width="21.7109375" style="161" hidden="1" customWidth="1"/>
    <col min="9" max="9" width="10.42578125" style="161" hidden="1" customWidth="1"/>
    <col min="10" max="10" width="35.140625" style="162" hidden="1" customWidth="1"/>
    <col min="11" max="18" width="0" style="161" hidden="1" customWidth="1"/>
    <col min="19" max="19" width="17.85546875" style="161" bestFit="1" customWidth="1"/>
    <col min="20" max="20" width="10" style="163" bestFit="1" customWidth="1"/>
    <col min="21" max="21" width="14.5703125" style="164" bestFit="1" customWidth="1"/>
    <col min="22" max="256" width="9" style="161"/>
    <col min="257" max="257" width="6.42578125" style="161" customWidth="1"/>
    <col min="258" max="258" width="44.28515625" style="161" customWidth="1"/>
    <col min="259" max="259" width="11.140625" style="161" customWidth="1"/>
    <col min="260" max="260" width="12.85546875" style="161" customWidth="1"/>
    <col min="261" max="261" width="16.7109375" style="161" customWidth="1"/>
    <col min="262" max="262" width="18.85546875" style="161" customWidth="1"/>
    <col min="263" max="263" width="19.7109375" style="161" customWidth="1"/>
    <col min="264" max="274" width="0" style="161" hidden="1" customWidth="1"/>
    <col min="275" max="275" width="17.85546875" style="161" bestFit="1" customWidth="1"/>
    <col min="276" max="276" width="10" style="161" bestFit="1" customWidth="1"/>
    <col min="277" max="277" width="14.5703125" style="161" bestFit="1" customWidth="1"/>
    <col min="278" max="512" width="9" style="161"/>
    <col min="513" max="513" width="6.42578125" style="161" customWidth="1"/>
    <col min="514" max="514" width="44.28515625" style="161" customWidth="1"/>
    <col min="515" max="515" width="11.140625" style="161" customWidth="1"/>
    <col min="516" max="516" width="12.85546875" style="161" customWidth="1"/>
    <col min="517" max="517" width="16.7109375" style="161" customWidth="1"/>
    <col min="518" max="518" width="18.85546875" style="161" customWidth="1"/>
    <col min="519" max="519" width="19.7109375" style="161" customWidth="1"/>
    <col min="520" max="530" width="0" style="161" hidden="1" customWidth="1"/>
    <col min="531" max="531" width="17.85546875" style="161" bestFit="1" customWidth="1"/>
    <col min="532" max="532" width="10" style="161" bestFit="1" customWidth="1"/>
    <col min="533" max="533" width="14.5703125" style="161" bestFit="1" customWidth="1"/>
    <col min="534" max="768" width="9" style="161"/>
    <col min="769" max="769" width="6.42578125" style="161" customWidth="1"/>
    <col min="770" max="770" width="44.28515625" style="161" customWidth="1"/>
    <col min="771" max="771" width="11.140625" style="161" customWidth="1"/>
    <col min="772" max="772" width="12.85546875" style="161" customWidth="1"/>
    <col min="773" max="773" width="16.7109375" style="161" customWidth="1"/>
    <col min="774" max="774" width="18.85546875" style="161" customWidth="1"/>
    <col min="775" max="775" width="19.7109375" style="161" customWidth="1"/>
    <col min="776" max="786" width="0" style="161" hidden="1" customWidth="1"/>
    <col min="787" max="787" width="17.85546875" style="161" bestFit="1" customWidth="1"/>
    <col min="788" max="788" width="10" style="161" bestFit="1" customWidth="1"/>
    <col min="789" max="789" width="14.5703125" style="161" bestFit="1" customWidth="1"/>
    <col min="790" max="1024" width="9" style="161"/>
    <col min="1025" max="1025" width="6.42578125" style="161" customWidth="1"/>
    <col min="1026" max="1026" width="44.28515625" style="161" customWidth="1"/>
    <col min="1027" max="1027" width="11.140625" style="161" customWidth="1"/>
    <col min="1028" max="1028" width="12.85546875" style="161" customWidth="1"/>
    <col min="1029" max="1029" width="16.7109375" style="161" customWidth="1"/>
    <col min="1030" max="1030" width="18.85546875" style="161" customWidth="1"/>
    <col min="1031" max="1031" width="19.7109375" style="161" customWidth="1"/>
    <col min="1032" max="1042" width="0" style="161" hidden="1" customWidth="1"/>
    <col min="1043" max="1043" width="17.85546875" style="161" bestFit="1" customWidth="1"/>
    <col min="1044" max="1044" width="10" style="161" bestFit="1" customWidth="1"/>
    <col min="1045" max="1045" width="14.5703125" style="161" bestFit="1" customWidth="1"/>
    <col min="1046" max="1280" width="9" style="161"/>
    <col min="1281" max="1281" width="6.42578125" style="161" customWidth="1"/>
    <col min="1282" max="1282" width="44.28515625" style="161" customWidth="1"/>
    <col min="1283" max="1283" width="11.140625" style="161" customWidth="1"/>
    <col min="1284" max="1284" width="12.85546875" style="161" customWidth="1"/>
    <col min="1285" max="1285" width="16.7109375" style="161" customWidth="1"/>
    <col min="1286" max="1286" width="18.85546875" style="161" customWidth="1"/>
    <col min="1287" max="1287" width="19.7109375" style="161" customWidth="1"/>
    <col min="1288" max="1298" width="0" style="161" hidden="1" customWidth="1"/>
    <col min="1299" max="1299" width="17.85546875" style="161" bestFit="1" customWidth="1"/>
    <col min="1300" max="1300" width="10" style="161" bestFit="1" customWidth="1"/>
    <col min="1301" max="1301" width="14.5703125" style="161" bestFit="1" customWidth="1"/>
    <col min="1302" max="1536" width="9" style="161"/>
    <col min="1537" max="1537" width="6.42578125" style="161" customWidth="1"/>
    <col min="1538" max="1538" width="44.28515625" style="161" customWidth="1"/>
    <col min="1539" max="1539" width="11.140625" style="161" customWidth="1"/>
    <col min="1540" max="1540" width="12.85546875" style="161" customWidth="1"/>
    <col min="1541" max="1541" width="16.7109375" style="161" customWidth="1"/>
    <col min="1542" max="1542" width="18.85546875" style="161" customWidth="1"/>
    <col min="1543" max="1543" width="19.7109375" style="161" customWidth="1"/>
    <col min="1544" max="1554" width="0" style="161" hidden="1" customWidth="1"/>
    <col min="1555" max="1555" width="17.85546875" style="161" bestFit="1" customWidth="1"/>
    <col min="1556" max="1556" width="10" style="161" bestFit="1" customWidth="1"/>
    <col min="1557" max="1557" width="14.5703125" style="161" bestFit="1" customWidth="1"/>
    <col min="1558" max="1792" width="9" style="161"/>
    <col min="1793" max="1793" width="6.42578125" style="161" customWidth="1"/>
    <col min="1794" max="1794" width="44.28515625" style="161" customWidth="1"/>
    <col min="1795" max="1795" width="11.140625" style="161" customWidth="1"/>
    <col min="1796" max="1796" width="12.85546875" style="161" customWidth="1"/>
    <col min="1797" max="1797" width="16.7109375" style="161" customWidth="1"/>
    <col min="1798" max="1798" width="18.85546875" style="161" customWidth="1"/>
    <col min="1799" max="1799" width="19.7109375" style="161" customWidth="1"/>
    <col min="1800" max="1810" width="0" style="161" hidden="1" customWidth="1"/>
    <col min="1811" max="1811" width="17.85546875" style="161" bestFit="1" customWidth="1"/>
    <col min="1812" max="1812" width="10" style="161" bestFit="1" customWidth="1"/>
    <col min="1813" max="1813" width="14.5703125" style="161" bestFit="1" customWidth="1"/>
    <col min="1814" max="2048" width="9" style="161"/>
    <col min="2049" max="2049" width="6.42578125" style="161" customWidth="1"/>
    <col min="2050" max="2050" width="44.28515625" style="161" customWidth="1"/>
    <col min="2051" max="2051" width="11.140625" style="161" customWidth="1"/>
    <col min="2052" max="2052" width="12.85546875" style="161" customWidth="1"/>
    <col min="2053" max="2053" width="16.7109375" style="161" customWidth="1"/>
    <col min="2054" max="2054" width="18.85546875" style="161" customWidth="1"/>
    <col min="2055" max="2055" width="19.7109375" style="161" customWidth="1"/>
    <col min="2056" max="2066" width="0" style="161" hidden="1" customWidth="1"/>
    <col min="2067" max="2067" width="17.85546875" style="161" bestFit="1" customWidth="1"/>
    <col min="2068" max="2068" width="10" style="161" bestFit="1" customWidth="1"/>
    <col min="2069" max="2069" width="14.5703125" style="161" bestFit="1" customWidth="1"/>
    <col min="2070" max="2304" width="9" style="161"/>
    <col min="2305" max="2305" width="6.42578125" style="161" customWidth="1"/>
    <col min="2306" max="2306" width="44.28515625" style="161" customWidth="1"/>
    <col min="2307" max="2307" width="11.140625" style="161" customWidth="1"/>
    <col min="2308" max="2308" width="12.85546875" style="161" customWidth="1"/>
    <col min="2309" max="2309" width="16.7109375" style="161" customWidth="1"/>
    <col min="2310" max="2310" width="18.85546875" style="161" customWidth="1"/>
    <col min="2311" max="2311" width="19.7109375" style="161" customWidth="1"/>
    <col min="2312" max="2322" width="0" style="161" hidden="1" customWidth="1"/>
    <col min="2323" max="2323" width="17.85546875" style="161" bestFit="1" customWidth="1"/>
    <col min="2324" max="2324" width="10" style="161" bestFit="1" customWidth="1"/>
    <col min="2325" max="2325" width="14.5703125" style="161" bestFit="1" customWidth="1"/>
    <col min="2326" max="2560" width="9" style="161"/>
    <col min="2561" max="2561" width="6.42578125" style="161" customWidth="1"/>
    <col min="2562" max="2562" width="44.28515625" style="161" customWidth="1"/>
    <col min="2563" max="2563" width="11.140625" style="161" customWidth="1"/>
    <col min="2564" max="2564" width="12.85546875" style="161" customWidth="1"/>
    <col min="2565" max="2565" width="16.7109375" style="161" customWidth="1"/>
    <col min="2566" max="2566" width="18.85546875" style="161" customWidth="1"/>
    <col min="2567" max="2567" width="19.7109375" style="161" customWidth="1"/>
    <col min="2568" max="2578" width="0" style="161" hidden="1" customWidth="1"/>
    <col min="2579" max="2579" width="17.85546875" style="161" bestFit="1" customWidth="1"/>
    <col min="2580" max="2580" width="10" style="161" bestFit="1" customWidth="1"/>
    <col min="2581" max="2581" width="14.5703125" style="161" bestFit="1" customWidth="1"/>
    <col min="2582" max="2816" width="9" style="161"/>
    <col min="2817" max="2817" width="6.42578125" style="161" customWidth="1"/>
    <col min="2818" max="2818" width="44.28515625" style="161" customWidth="1"/>
    <col min="2819" max="2819" width="11.140625" style="161" customWidth="1"/>
    <col min="2820" max="2820" width="12.85546875" style="161" customWidth="1"/>
    <col min="2821" max="2821" width="16.7109375" style="161" customWidth="1"/>
    <col min="2822" max="2822" width="18.85546875" style="161" customWidth="1"/>
    <col min="2823" max="2823" width="19.7109375" style="161" customWidth="1"/>
    <col min="2824" max="2834" width="0" style="161" hidden="1" customWidth="1"/>
    <col min="2835" max="2835" width="17.85546875" style="161" bestFit="1" customWidth="1"/>
    <col min="2836" max="2836" width="10" style="161" bestFit="1" customWidth="1"/>
    <col min="2837" max="2837" width="14.5703125" style="161" bestFit="1" customWidth="1"/>
    <col min="2838" max="3072" width="9" style="161"/>
    <col min="3073" max="3073" width="6.42578125" style="161" customWidth="1"/>
    <col min="3074" max="3074" width="44.28515625" style="161" customWidth="1"/>
    <col min="3075" max="3075" width="11.140625" style="161" customWidth="1"/>
    <col min="3076" max="3076" width="12.85546875" style="161" customWidth="1"/>
    <col min="3077" max="3077" width="16.7109375" style="161" customWidth="1"/>
    <col min="3078" max="3078" width="18.85546875" style="161" customWidth="1"/>
    <col min="3079" max="3079" width="19.7109375" style="161" customWidth="1"/>
    <col min="3080" max="3090" width="0" style="161" hidden="1" customWidth="1"/>
    <col min="3091" max="3091" width="17.85546875" style="161" bestFit="1" customWidth="1"/>
    <col min="3092" max="3092" width="10" style="161" bestFit="1" customWidth="1"/>
    <col min="3093" max="3093" width="14.5703125" style="161" bestFit="1" customWidth="1"/>
    <col min="3094" max="3328" width="9" style="161"/>
    <col min="3329" max="3329" width="6.42578125" style="161" customWidth="1"/>
    <col min="3330" max="3330" width="44.28515625" style="161" customWidth="1"/>
    <col min="3331" max="3331" width="11.140625" style="161" customWidth="1"/>
    <col min="3332" max="3332" width="12.85546875" style="161" customWidth="1"/>
    <col min="3333" max="3333" width="16.7109375" style="161" customWidth="1"/>
    <col min="3334" max="3334" width="18.85546875" style="161" customWidth="1"/>
    <col min="3335" max="3335" width="19.7109375" style="161" customWidth="1"/>
    <col min="3336" max="3346" width="0" style="161" hidden="1" customWidth="1"/>
    <col min="3347" max="3347" width="17.85546875" style="161" bestFit="1" customWidth="1"/>
    <col min="3348" max="3348" width="10" style="161" bestFit="1" customWidth="1"/>
    <col min="3349" max="3349" width="14.5703125" style="161" bestFit="1" customWidth="1"/>
    <col min="3350" max="3584" width="9" style="161"/>
    <col min="3585" max="3585" width="6.42578125" style="161" customWidth="1"/>
    <col min="3586" max="3586" width="44.28515625" style="161" customWidth="1"/>
    <col min="3587" max="3587" width="11.140625" style="161" customWidth="1"/>
    <col min="3588" max="3588" width="12.85546875" style="161" customWidth="1"/>
    <col min="3589" max="3589" width="16.7109375" style="161" customWidth="1"/>
    <col min="3590" max="3590" width="18.85546875" style="161" customWidth="1"/>
    <col min="3591" max="3591" width="19.7109375" style="161" customWidth="1"/>
    <col min="3592" max="3602" width="0" style="161" hidden="1" customWidth="1"/>
    <col min="3603" max="3603" width="17.85546875" style="161" bestFit="1" customWidth="1"/>
    <col min="3604" max="3604" width="10" style="161" bestFit="1" customWidth="1"/>
    <col min="3605" max="3605" width="14.5703125" style="161" bestFit="1" customWidth="1"/>
    <col min="3606" max="3840" width="9" style="161"/>
    <col min="3841" max="3841" width="6.42578125" style="161" customWidth="1"/>
    <col min="3842" max="3842" width="44.28515625" style="161" customWidth="1"/>
    <col min="3843" max="3843" width="11.140625" style="161" customWidth="1"/>
    <col min="3844" max="3844" width="12.85546875" style="161" customWidth="1"/>
    <col min="3845" max="3845" width="16.7109375" style="161" customWidth="1"/>
    <col min="3846" max="3846" width="18.85546875" style="161" customWidth="1"/>
    <col min="3847" max="3847" width="19.7109375" style="161" customWidth="1"/>
    <col min="3848" max="3858" width="0" style="161" hidden="1" customWidth="1"/>
    <col min="3859" max="3859" width="17.85546875" style="161" bestFit="1" customWidth="1"/>
    <col min="3860" max="3860" width="10" style="161" bestFit="1" customWidth="1"/>
    <col min="3861" max="3861" width="14.5703125" style="161" bestFit="1" customWidth="1"/>
    <col min="3862" max="4096" width="9" style="161"/>
    <col min="4097" max="4097" width="6.42578125" style="161" customWidth="1"/>
    <col min="4098" max="4098" width="44.28515625" style="161" customWidth="1"/>
    <col min="4099" max="4099" width="11.140625" style="161" customWidth="1"/>
    <col min="4100" max="4100" width="12.85546875" style="161" customWidth="1"/>
    <col min="4101" max="4101" width="16.7109375" style="161" customWidth="1"/>
    <col min="4102" max="4102" width="18.85546875" style="161" customWidth="1"/>
    <col min="4103" max="4103" width="19.7109375" style="161" customWidth="1"/>
    <col min="4104" max="4114" width="0" style="161" hidden="1" customWidth="1"/>
    <col min="4115" max="4115" width="17.85546875" style="161" bestFit="1" customWidth="1"/>
    <col min="4116" max="4116" width="10" style="161" bestFit="1" customWidth="1"/>
    <col min="4117" max="4117" width="14.5703125" style="161" bestFit="1" customWidth="1"/>
    <col min="4118" max="4352" width="9" style="161"/>
    <col min="4353" max="4353" width="6.42578125" style="161" customWidth="1"/>
    <col min="4354" max="4354" width="44.28515625" style="161" customWidth="1"/>
    <col min="4355" max="4355" width="11.140625" style="161" customWidth="1"/>
    <col min="4356" max="4356" width="12.85546875" style="161" customWidth="1"/>
    <col min="4357" max="4357" width="16.7109375" style="161" customWidth="1"/>
    <col min="4358" max="4358" width="18.85546875" style="161" customWidth="1"/>
    <col min="4359" max="4359" width="19.7109375" style="161" customWidth="1"/>
    <col min="4360" max="4370" width="0" style="161" hidden="1" customWidth="1"/>
    <col min="4371" max="4371" width="17.85546875" style="161" bestFit="1" customWidth="1"/>
    <col min="4372" max="4372" width="10" style="161" bestFit="1" customWidth="1"/>
    <col min="4373" max="4373" width="14.5703125" style="161" bestFit="1" customWidth="1"/>
    <col min="4374" max="4608" width="9" style="161"/>
    <col min="4609" max="4609" width="6.42578125" style="161" customWidth="1"/>
    <col min="4610" max="4610" width="44.28515625" style="161" customWidth="1"/>
    <col min="4611" max="4611" width="11.140625" style="161" customWidth="1"/>
    <col min="4612" max="4612" width="12.85546875" style="161" customWidth="1"/>
    <col min="4613" max="4613" width="16.7109375" style="161" customWidth="1"/>
    <col min="4614" max="4614" width="18.85546875" style="161" customWidth="1"/>
    <col min="4615" max="4615" width="19.7109375" style="161" customWidth="1"/>
    <col min="4616" max="4626" width="0" style="161" hidden="1" customWidth="1"/>
    <col min="4627" max="4627" width="17.85546875" style="161" bestFit="1" customWidth="1"/>
    <col min="4628" max="4628" width="10" style="161" bestFit="1" customWidth="1"/>
    <col min="4629" max="4629" width="14.5703125" style="161" bestFit="1" customWidth="1"/>
    <col min="4630" max="4864" width="9" style="161"/>
    <col min="4865" max="4865" width="6.42578125" style="161" customWidth="1"/>
    <col min="4866" max="4866" width="44.28515625" style="161" customWidth="1"/>
    <col min="4867" max="4867" width="11.140625" style="161" customWidth="1"/>
    <col min="4868" max="4868" width="12.85546875" style="161" customWidth="1"/>
    <col min="4869" max="4869" width="16.7109375" style="161" customWidth="1"/>
    <col min="4870" max="4870" width="18.85546875" style="161" customWidth="1"/>
    <col min="4871" max="4871" width="19.7109375" style="161" customWidth="1"/>
    <col min="4872" max="4882" width="0" style="161" hidden="1" customWidth="1"/>
    <col min="4883" max="4883" width="17.85546875" style="161" bestFit="1" customWidth="1"/>
    <col min="4884" max="4884" width="10" style="161" bestFit="1" customWidth="1"/>
    <col min="4885" max="4885" width="14.5703125" style="161" bestFit="1" customWidth="1"/>
    <col min="4886" max="5120" width="9" style="161"/>
    <col min="5121" max="5121" width="6.42578125" style="161" customWidth="1"/>
    <col min="5122" max="5122" width="44.28515625" style="161" customWidth="1"/>
    <col min="5123" max="5123" width="11.140625" style="161" customWidth="1"/>
    <col min="5124" max="5124" width="12.85546875" style="161" customWidth="1"/>
    <col min="5125" max="5125" width="16.7109375" style="161" customWidth="1"/>
    <col min="5126" max="5126" width="18.85546875" style="161" customWidth="1"/>
    <col min="5127" max="5127" width="19.7109375" style="161" customWidth="1"/>
    <col min="5128" max="5138" width="0" style="161" hidden="1" customWidth="1"/>
    <col min="5139" max="5139" width="17.85546875" style="161" bestFit="1" customWidth="1"/>
    <col min="5140" max="5140" width="10" style="161" bestFit="1" customWidth="1"/>
    <col min="5141" max="5141" width="14.5703125" style="161" bestFit="1" customWidth="1"/>
    <col min="5142" max="5376" width="9" style="161"/>
    <col min="5377" max="5377" width="6.42578125" style="161" customWidth="1"/>
    <col min="5378" max="5378" width="44.28515625" style="161" customWidth="1"/>
    <col min="5379" max="5379" width="11.140625" style="161" customWidth="1"/>
    <col min="5380" max="5380" width="12.85546875" style="161" customWidth="1"/>
    <col min="5381" max="5381" width="16.7109375" style="161" customWidth="1"/>
    <col min="5382" max="5382" width="18.85546875" style="161" customWidth="1"/>
    <col min="5383" max="5383" width="19.7109375" style="161" customWidth="1"/>
    <col min="5384" max="5394" width="0" style="161" hidden="1" customWidth="1"/>
    <col min="5395" max="5395" width="17.85546875" style="161" bestFit="1" customWidth="1"/>
    <col min="5396" max="5396" width="10" style="161" bestFit="1" customWidth="1"/>
    <col min="5397" max="5397" width="14.5703125" style="161" bestFit="1" customWidth="1"/>
    <col min="5398" max="5632" width="9" style="161"/>
    <col min="5633" max="5633" width="6.42578125" style="161" customWidth="1"/>
    <col min="5634" max="5634" width="44.28515625" style="161" customWidth="1"/>
    <col min="5635" max="5635" width="11.140625" style="161" customWidth="1"/>
    <col min="5636" max="5636" width="12.85546875" style="161" customWidth="1"/>
    <col min="5637" max="5637" width="16.7109375" style="161" customWidth="1"/>
    <col min="5638" max="5638" width="18.85546875" style="161" customWidth="1"/>
    <col min="5639" max="5639" width="19.7109375" style="161" customWidth="1"/>
    <col min="5640" max="5650" width="0" style="161" hidden="1" customWidth="1"/>
    <col min="5651" max="5651" width="17.85546875" style="161" bestFit="1" customWidth="1"/>
    <col min="5652" max="5652" width="10" style="161" bestFit="1" customWidth="1"/>
    <col min="5653" max="5653" width="14.5703125" style="161" bestFit="1" customWidth="1"/>
    <col min="5654" max="5888" width="9" style="161"/>
    <col min="5889" max="5889" width="6.42578125" style="161" customWidth="1"/>
    <col min="5890" max="5890" width="44.28515625" style="161" customWidth="1"/>
    <col min="5891" max="5891" width="11.140625" style="161" customWidth="1"/>
    <col min="5892" max="5892" width="12.85546875" style="161" customWidth="1"/>
    <col min="5893" max="5893" width="16.7109375" style="161" customWidth="1"/>
    <col min="5894" max="5894" width="18.85546875" style="161" customWidth="1"/>
    <col min="5895" max="5895" width="19.7109375" style="161" customWidth="1"/>
    <col min="5896" max="5906" width="0" style="161" hidden="1" customWidth="1"/>
    <col min="5907" max="5907" width="17.85546875" style="161" bestFit="1" customWidth="1"/>
    <col min="5908" max="5908" width="10" style="161" bestFit="1" customWidth="1"/>
    <col min="5909" max="5909" width="14.5703125" style="161" bestFit="1" customWidth="1"/>
    <col min="5910" max="6144" width="9" style="161"/>
    <col min="6145" max="6145" width="6.42578125" style="161" customWidth="1"/>
    <col min="6146" max="6146" width="44.28515625" style="161" customWidth="1"/>
    <col min="6147" max="6147" width="11.140625" style="161" customWidth="1"/>
    <col min="6148" max="6148" width="12.85546875" style="161" customWidth="1"/>
    <col min="6149" max="6149" width="16.7109375" style="161" customWidth="1"/>
    <col min="6150" max="6150" width="18.85546875" style="161" customWidth="1"/>
    <col min="6151" max="6151" width="19.7109375" style="161" customWidth="1"/>
    <col min="6152" max="6162" width="0" style="161" hidden="1" customWidth="1"/>
    <col min="6163" max="6163" width="17.85546875" style="161" bestFit="1" customWidth="1"/>
    <col min="6164" max="6164" width="10" style="161" bestFit="1" customWidth="1"/>
    <col min="6165" max="6165" width="14.5703125" style="161" bestFit="1" customWidth="1"/>
    <col min="6166" max="6400" width="9" style="161"/>
    <col min="6401" max="6401" width="6.42578125" style="161" customWidth="1"/>
    <col min="6402" max="6402" width="44.28515625" style="161" customWidth="1"/>
    <col min="6403" max="6403" width="11.140625" style="161" customWidth="1"/>
    <col min="6404" max="6404" width="12.85546875" style="161" customWidth="1"/>
    <col min="6405" max="6405" width="16.7109375" style="161" customWidth="1"/>
    <col min="6406" max="6406" width="18.85546875" style="161" customWidth="1"/>
    <col min="6407" max="6407" width="19.7109375" style="161" customWidth="1"/>
    <col min="6408" max="6418" width="0" style="161" hidden="1" customWidth="1"/>
    <col min="6419" max="6419" width="17.85546875" style="161" bestFit="1" customWidth="1"/>
    <col min="6420" max="6420" width="10" style="161" bestFit="1" customWidth="1"/>
    <col min="6421" max="6421" width="14.5703125" style="161" bestFit="1" customWidth="1"/>
    <col min="6422" max="6656" width="9" style="161"/>
    <col min="6657" max="6657" width="6.42578125" style="161" customWidth="1"/>
    <col min="6658" max="6658" width="44.28515625" style="161" customWidth="1"/>
    <col min="6659" max="6659" width="11.140625" style="161" customWidth="1"/>
    <col min="6660" max="6660" width="12.85546875" style="161" customWidth="1"/>
    <col min="6661" max="6661" width="16.7109375" style="161" customWidth="1"/>
    <col min="6662" max="6662" width="18.85546875" style="161" customWidth="1"/>
    <col min="6663" max="6663" width="19.7109375" style="161" customWidth="1"/>
    <col min="6664" max="6674" width="0" style="161" hidden="1" customWidth="1"/>
    <col min="6675" max="6675" width="17.85546875" style="161" bestFit="1" customWidth="1"/>
    <col min="6676" max="6676" width="10" style="161" bestFit="1" customWidth="1"/>
    <col min="6677" max="6677" width="14.5703125" style="161" bestFit="1" customWidth="1"/>
    <col min="6678" max="6912" width="9" style="161"/>
    <col min="6913" max="6913" width="6.42578125" style="161" customWidth="1"/>
    <col min="6914" max="6914" width="44.28515625" style="161" customWidth="1"/>
    <col min="6915" max="6915" width="11.140625" style="161" customWidth="1"/>
    <col min="6916" max="6916" width="12.85546875" style="161" customWidth="1"/>
    <col min="6917" max="6917" width="16.7109375" style="161" customWidth="1"/>
    <col min="6918" max="6918" width="18.85546875" style="161" customWidth="1"/>
    <col min="6919" max="6919" width="19.7109375" style="161" customWidth="1"/>
    <col min="6920" max="6930" width="0" style="161" hidden="1" customWidth="1"/>
    <col min="6931" max="6931" width="17.85546875" style="161" bestFit="1" customWidth="1"/>
    <col min="6932" max="6932" width="10" style="161" bestFit="1" customWidth="1"/>
    <col min="6933" max="6933" width="14.5703125" style="161" bestFit="1" customWidth="1"/>
    <col min="6934" max="7168" width="9" style="161"/>
    <col min="7169" max="7169" width="6.42578125" style="161" customWidth="1"/>
    <col min="7170" max="7170" width="44.28515625" style="161" customWidth="1"/>
    <col min="7171" max="7171" width="11.140625" style="161" customWidth="1"/>
    <col min="7172" max="7172" width="12.85546875" style="161" customWidth="1"/>
    <col min="7173" max="7173" width="16.7109375" style="161" customWidth="1"/>
    <col min="7174" max="7174" width="18.85546875" style="161" customWidth="1"/>
    <col min="7175" max="7175" width="19.7109375" style="161" customWidth="1"/>
    <col min="7176" max="7186" width="0" style="161" hidden="1" customWidth="1"/>
    <col min="7187" max="7187" width="17.85546875" style="161" bestFit="1" customWidth="1"/>
    <col min="7188" max="7188" width="10" style="161" bestFit="1" customWidth="1"/>
    <col min="7189" max="7189" width="14.5703125" style="161" bestFit="1" customWidth="1"/>
    <col min="7190" max="7424" width="9" style="161"/>
    <col min="7425" max="7425" width="6.42578125" style="161" customWidth="1"/>
    <col min="7426" max="7426" width="44.28515625" style="161" customWidth="1"/>
    <col min="7427" max="7427" width="11.140625" style="161" customWidth="1"/>
    <col min="7428" max="7428" width="12.85546875" style="161" customWidth="1"/>
    <col min="7429" max="7429" width="16.7109375" style="161" customWidth="1"/>
    <col min="7430" max="7430" width="18.85546875" style="161" customWidth="1"/>
    <col min="7431" max="7431" width="19.7109375" style="161" customWidth="1"/>
    <col min="7432" max="7442" width="0" style="161" hidden="1" customWidth="1"/>
    <col min="7443" max="7443" width="17.85546875" style="161" bestFit="1" customWidth="1"/>
    <col min="7444" max="7444" width="10" style="161" bestFit="1" customWidth="1"/>
    <col min="7445" max="7445" width="14.5703125" style="161" bestFit="1" customWidth="1"/>
    <col min="7446" max="7680" width="9" style="161"/>
    <col min="7681" max="7681" width="6.42578125" style="161" customWidth="1"/>
    <col min="7682" max="7682" width="44.28515625" style="161" customWidth="1"/>
    <col min="7683" max="7683" width="11.140625" style="161" customWidth="1"/>
    <col min="7684" max="7684" width="12.85546875" style="161" customWidth="1"/>
    <col min="7685" max="7685" width="16.7109375" style="161" customWidth="1"/>
    <col min="7686" max="7686" width="18.85546875" style="161" customWidth="1"/>
    <col min="7687" max="7687" width="19.7109375" style="161" customWidth="1"/>
    <col min="7688" max="7698" width="0" style="161" hidden="1" customWidth="1"/>
    <col min="7699" max="7699" width="17.85546875" style="161" bestFit="1" customWidth="1"/>
    <col min="7700" max="7700" width="10" style="161" bestFit="1" customWidth="1"/>
    <col min="7701" max="7701" width="14.5703125" style="161" bestFit="1" customWidth="1"/>
    <col min="7702" max="7936" width="9" style="161"/>
    <col min="7937" max="7937" width="6.42578125" style="161" customWidth="1"/>
    <col min="7938" max="7938" width="44.28515625" style="161" customWidth="1"/>
    <col min="7939" max="7939" width="11.140625" style="161" customWidth="1"/>
    <col min="7940" max="7940" width="12.85546875" style="161" customWidth="1"/>
    <col min="7941" max="7941" width="16.7109375" style="161" customWidth="1"/>
    <col min="7942" max="7942" width="18.85546875" style="161" customWidth="1"/>
    <col min="7943" max="7943" width="19.7109375" style="161" customWidth="1"/>
    <col min="7944" max="7954" width="0" style="161" hidden="1" customWidth="1"/>
    <col min="7955" max="7955" width="17.85546875" style="161" bestFit="1" customWidth="1"/>
    <col min="7956" max="7956" width="10" style="161" bestFit="1" customWidth="1"/>
    <col min="7957" max="7957" width="14.5703125" style="161" bestFit="1" customWidth="1"/>
    <col min="7958" max="8192" width="9" style="161"/>
    <col min="8193" max="8193" width="6.42578125" style="161" customWidth="1"/>
    <col min="8194" max="8194" width="44.28515625" style="161" customWidth="1"/>
    <col min="8195" max="8195" width="11.140625" style="161" customWidth="1"/>
    <col min="8196" max="8196" width="12.85546875" style="161" customWidth="1"/>
    <col min="8197" max="8197" width="16.7109375" style="161" customWidth="1"/>
    <col min="8198" max="8198" width="18.85546875" style="161" customWidth="1"/>
    <col min="8199" max="8199" width="19.7109375" style="161" customWidth="1"/>
    <col min="8200" max="8210" width="0" style="161" hidden="1" customWidth="1"/>
    <col min="8211" max="8211" width="17.85546875" style="161" bestFit="1" customWidth="1"/>
    <col min="8212" max="8212" width="10" style="161" bestFit="1" customWidth="1"/>
    <col min="8213" max="8213" width="14.5703125" style="161" bestFit="1" customWidth="1"/>
    <col min="8214" max="8448" width="9" style="161"/>
    <col min="8449" max="8449" width="6.42578125" style="161" customWidth="1"/>
    <col min="8450" max="8450" width="44.28515625" style="161" customWidth="1"/>
    <col min="8451" max="8451" width="11.140625" style="161" customWidth="1"/>
    <col min="8452" max="8452" width="12.85546875" style="161" customWidth="1"/>
    <col min="8453" max="8453" width="16.7109375" style="161" customWidth="1"/>
    <col min="8454" max="8454" width="18.85546875" style="161" customWidth="1"/>
    <col min="8455" max="8455" width="19.7109375" style="161" customWidth="1"/>
    <col min="8456" max="8466" width="0" style="161" hidden="1" customWidth="1"/>
    <col min="8467" max="8467" width="17.85546875" style="161" bestFit="1" customWidth="1"/>
    <col min="8468" max="8468" width="10" style="161" bestFit="1" customWidth="1"/>
    <col min="8469" max="8469" width="14.5703125" style="161" bestFit="1" customWidth="1"/>
    <col min="8470" max="8704" width="9" style="161"/>
    <col min="8705" max="8705" width="6.42578125" style="161" customWidth="1"/>
    <col min="8706" max="8706" width="44.28515625" style="161" customWidth="1"/>
    <col min="8707" max="8707" width="11.140625" style="161" customWidth="1"/>
    <col min="8708" max="8708" width="12.85546875" style="161" customWidth="1"/>
    <col min="8709" max="8709" width="16.7109375" style="161" customWidth="1"/>
    <col min="8710" max="8710" width="18.85546875" style="161" customWidth="1"/>
    <col min="8711" max="8711" width="19.7109375" style="161" customWidth="1"/>
    <col min="8712" max="8722" width="0" style="161" hidden="1" customWidth="1"/>
    <col min="8723" max="8723" width="17.85546875" style="161" bestFit="1" customWidth="1"/>
    <col min="8724" max="8724" width="10" style="161" bestFit="1" customWidth="1"/>
    <col min="8725" max="8725" width="14.5703125" style="161" bestFit="1" customWidth="1"/>
    <col min="8726" max="8960" width="9" style="161"/>
    <col min="8961" max="8961" width="6.42578125" style="161" customWidth="1"/>
    <col min="8962" max="8962" width="44.28515625" style="161" customWidth="1"/>
    <col min="8963" max="8963" width="11.140625" style="161" customWidth="1"/>
    <col min="8964" max="8964" width="12.85546875" style="161" customWidth="1"/>
    <col min="8965" max="8965" width="16.7109375" style="161" customWidth="1"/>
    <col min="8966" max="8966" width="18.85546875" style="161" customWidth="1"/>
    <col min="8967" max="8967" width="19.7109375" style="161" customWidth="1"/>
    <col min="8968" max="8978" width="0" style="161" hidden="1" customWidth="1"/>
    <col min="8979" max="8979" width="17.85546875" style="161" bestFit="1" customWidth="1"/>
    <col min="8980" max="8980" width="10" style="161" bestFit="1" customWidth="1"/>
    <col min="8981" max="8981" width="14.5703125" style="161" bestFit="1" customWidth="1"/>
    <col min="8982" max="9216" width="9" style="161"/>
    <col min="9217" max="9217" width="6.42578125" style="161" customWidth="1"/>
    <col min="9218" max="9218" width="44.28515625" style="161" customWidth="1"/>
    <col min="9219" max="9219" width="11.140625" style="161" customWidth="1"/>
    <col min="9220" max="9220" width="12.85546875" style="161" customWidth="1"/>
    <col min="9221" max="9221" width="16.7109375" style="161" customWidth="1"/>
    <col min="9222" max="9222" width="18.85546875" style="161" customWidth="1"/>
    <col min="9223" max="9223" width="19.7109375" style="161" customWidth="1"/>
    <col min="9224" max="9234" width="0" style="161" hidden="1" customWidth="1"/>
    <col min="9235" max="9235" width="17.85546875" style="161" bestFit="1" customWidth="1"/>
    <col min="9236" max="9236" width="10" style="161" bestFit="1" customWidth="1"/>
    <col min="9237" max="9237" width="14.5703125" style="161" bestFit="1" customWidth="1"/>
    <col min="9238" max="9472" width="9" style="161"/>
    <col min="9473" max="9473" width="6.42578125" style="161" customWidth="1"/>
    <col min="9474" max="9474" width="44.28515625" style="161" customWidth="1"/>
    <col min="9475" max="9475" width="11.140625" style="161" customWidth="1"/>
    <col min="9476" max="9476" width="12.85546875" style="161" customWidth="1"/>
    <col min="9477" max="9477" width="16.7109375" style="161" customWidth="1"/>
    <col min="9478" max="9478" width="18.85546875" style="161" customWidth="1"/>
    <col min="9479" max="9479" width="19.7109375" style="161" customWidth="1"/>
    <col min="9480" max="9490" width="0" style="161" hidden="1" customWidth="1"/>
    <col min="9491" max="9491" width="17.85546875" style="161" bestFit="1" customWidth="1"/>
    <col min="9492" max="9492" width="10" style="161" bestFit="1" customWidth="1"/>
    <col min="9493" max="9493" width="14.5703125" style="161" bestFit="1" customWidth="1"/>
    <col min="9494" max="9728" width="9" style="161"/>
    <col min="9729" max="9729" width="6.42578125" style="161" customWidth="1"/>
    <col min="9730" max="9730" width="44.28515625" style="161" customWidth="1"/>
    <col min="9731" max="9731" width="11.140625" style="161" customWidth="1"/>
    <col min="9732" max="9732" width="12.85546875" style="161" customWidth="1"/>
    <col min="9733" max="9733" width="16.7109375" style="161" customWidth="1"/>
    <col min="9734" max="9734" width="18.85546875" style="161" customWidth="1"/>
    <col min="9735" max="9735" width="19.7109375" style="161" customWidth="1"/>
    <col min="9736" max="9746" width="0" style="161" hidden="1" customWidth="1"/>
    <col min="9747" max="9747" width="17.85546875" style="161" bestFit="1" customWidth="1"/>
    <col min="9748" max="9748" width="10" style="161" bestFit="1" customWidth="1"/>
    <col min="9749" max="9749" width="14.5703125" style="161" bestFit="1" customWidth="1"/>
    <col min="9750" max="9984" width="9" style="161"/>
    <col min="9985" max="9985" width="6.42578125" style="161" customWidth="1"/>
    <col min="9986" max="9986" width="44.28515625" style="161" customWidth="1"/>
    <col min="9987" max="9987" width="11.140625" style="161" customWidth="1"/>
    <col min="9988" max="9988" width="12.85546875" style="161" customWidth="1"/>
    <col min="9989" max="9989" width="16.7109375" style="161" customWidth="1"/>
    <col min="9990" max="9990" width="18.85546875" style="161" customWidth="1"/>
    <col min="9991" max="9991" width="19.7109375" style="161" customWidth="1"/>
    <col min="9992" max="10002" width="0" style="161" hidden="1" customWidth="1"/>
    <col min="10003" max="10003" width="17.85546875" style="161" bestFit="1" customWidth="1"/>
    <col min="10004" max="10004" width="10" style="161" bestFit="1" customWidth="1"/>
    <col min="10005" max="10005" width="14.5703125" style="161" bestFit="1" customWidth="1"/>
    <col min="10006" max="10240" width="9" style="161"/>
    <col min="10241" max="10241" width="6.42578125" style="161" customWidth="1"/>
    <col min="10242" max="10242" width="44.28515625" style="161" customWidth="1"/>
    <col min="10243" max="10243" width="11.140625" style="161" customWidth="1"/>
    <col min="10244" max="10244" width="12.85546875" style="161" customWidth="1"/>
    <col min="10245" max="10245" width="16.7109375" style="161" customWidth="1"/>
    <col min="10246" max="10246" width="18.85546875" style="161" customWidth="1"/>
    <col min="10247" max="10247" width="19.7109375" style="161" customWidth="1"/>
    <col min="10248" max="10258" width="0" style="161" hidden="1" customWidth="1"/>
    <col min="10259" max="10259" width="17.85546875" style="161" bestFit="1" customWidth="1"/>
    <col min="10260" max="10260" width="10" style="161" bestFit="1" customWidth="1"/>
    <col min="10261" max="10261" width="14.5703125" style="161" bestFit="1" customWidth="1"/>
    <col min="10262" max="10496" width="9" style="161"/>
    <col min="10497" max="10497" width="6.42578125" style="161" customWidth="1"/>
    <col min="10498" max="10498" width="44.28515625" style="161" customWidth="1"/>
    <col min="10499" max="10499" width="11.140625" style="161" customWidth="1"/>
    <col min="10500" max="10500" width="12.85546875" style="161" customWidth="1"/>
    <col min="10501" max="10501" width="16.7109375" style="161" customWidth="1"/>
    <col min="10502" max="10502" width="18.85546875" style="161" customWidth="1"/>
    <col min="10503" max="10503" width="19.7109375" style="161" customWidth="1"/>
    <col min="10504" max="10514" width="0" style="161" hidden="1" customWidth="1"/>
    <col min="10515" max="10515" width="17.85546875" style="161" bestFit="1" customWidth="1"/>
    <col min="10516" max="10516" width="10" style="161" bestFit="1" customWidth="1"/>
    <col min="10517" max="10517" width="14.5703125" style="161" bestFit="1" customWidth="1"/>
    <col min="10518" max="10752" width="9" style="161"/>
    <col min="10753" max="10753" width="6.42578125" style="161" customWidth="1"/>
    <col min="10754" max="10754" width="44.28515625" style="161" customWidth="1"/>
    <col min="10755" max="10755" width="11.140625" style="161" customWidth="1"/>
    <col min="10756" max="10756" width="12.85546875" style="161" customWidth="1"/>
    <col min="10757" max="10757" width="16.7109375" style="161" customWidth="1"/>
    <col min="10758" max="10758" width="18.85546875" style="161" customWidth="1"/>
    <col min="10759" max="10759" width="19.7109375" style="161" customWidth="1"/>
    <col min="10760" max="10770" width="0" style="161" hidden="1" customWidth="1"/>
    <col min="10771" max="10771" width="17.85546875" style="161" bestFit="1" customWidth="1"/>
    <col min="10772" max="10772" width="10" style="161" bestFit="1" customWidth="1"/>
    <col min="10773" max="10773" width="14.5703125" style="161" bestFit="1" customWidth="1"/>
    <col min="10774" max="11008" width="9" style="161"/>
    <col min="11009" max="11009" width="6.42578125" style="161" customWidth="1"/>
    <col min="11010" max="11010" width="44.28515625" style="161" customWidth="1"/>
    <col min="11011" max="11011" width="11.140625" style="161" customWidth="1"/>
    <col min="11012" max="11012" width="12.85546875" style="161" customWidth="1"/>
    <col min="11013" max="11013" width="16.7109375" style="161" customWidth="1"/>
    <col min="11014" max="11014" width="18.85546875" style="161" customWidth="1"/>
    <col min="11015" max="11015" width="19.7109375" style="161" customWidth="1"/>
    <col min="11016" max="11026" width="0" style="161" hidden="1" customWidth="1"/>
    <col min="11027" max="11027" width="17.85546875" style="161" bestFit="1" customWidth="1"/>
    <col min="11028" max="11028" width="10" style="161" bestFit="1" customWidth="1"/>
    <col min="11029" max="11029" width="14.5703125" style="161" bestFit="1" customWidth="1"/>
    <col min="11030" max="11264" width="9" style="161"/>
    <col min="11265" max="11265" width="6.42578125" style="161" customWidth="1"/>
    <col min="11266" max="11266" width="44.28515625" style="161" customWidth="1"/>
    <col min="11267" max="11267" width="11.140625" style="161" customWidth="1"/>
    <col min="11268" max="11268" width="12.85546875" style="161" customWidth="1"/>
    <col min="11269" max="11269" width="16.7109375" style="161" customWidth="1"/>
    <col min="11270" max="11270" width="18.85546875" style="161" customWidth="1"/>
    <col min="11271" max="11271" width="19.7109375" style="161" customWidth="1"/>
    <col min="11272" max="11282" width="0" style="161" hidden="1" customWidth="1"/>
    <col min="11283" max="11283" width="17.85546875" style="161" bestFit="1" customWidth="1"/>
    <col min="11284" max="11284" width="10" style="161" bestFit="1" customWidth="1"/>
    <col min="11285" max="11285" width="14.5703125" style="161" bestFit="1" customWidth="1"/>
    <col min="11286" max="11520" width="9" style="161"/>
    <col min="11521" max="11521" width="6.42578125" style="161" customWidth="1"/>
    <col min="11522" max="11522" width="44.28515625" style="161" customWidth="1"/>
    <col min="11523" max="11523" width="11.140625" style="161" customWidth="1"/>
    <col min="11524" max="11524" width="12.85546875" style="161" customWidth="1"/>
    <col min="11525" max="11525" width="16.7109375" style="161" customWidth="1"/>
    <col min="11526" max="11526" width="18.85546875" style="161" customWidth="1"/>
    <col min="11527" max="11527" width="19.7109375" style="161" customWidth="1"/>
    <col min="11528" max="11538" width="0" style="161" hidden="1" customWidth="1"/>
    <col min="11539" max="11539" width="17.85546875" style="161" bestFit="1" customWidth="1"/>
    <col min="11540" max="11540" width="10" style="161" bestFit="1" customWidth="1"/>
    <col min="11541" max="11541" width="14.5703125" style="161" bestFit="1" customWidth="1"/>
    <col min="11542" max="11776" width="9" style="161"/>
    <col min="11777" max="11777" width="6.42578125" style="161" customWidth="1"/>
    <col min="11778" max="11778" width="44.28515625" style="161" customWidth="1"/>
    <col min="11779" max="11779" width="11.140625" style="161" customWidth="1"/>
    <col min="11780" max="11780" width="12.85546875" style="161" customWidth="1"/>
    <col min="11781" max="11781" width="16.7109375" style="161" customWidth="1"/>
    <col min="11782" max="11782" width="18.85546875" style="161" customWidth="1"/>
    <col min="11783" max="11783" width="19.7109375" style="161" customWidth="1"/>
    <col min="11784" max="11794" width="0" style="161" hidden="1" customWidth="1"/>
    <col min="11795" max="11795" width="17.85546875" style="161" bestFit="1" customWidth="1"/>
    <col min="11796" max="11796" width="10" style="161" bestFit="1" customWidth="1"/>
    <col min="11797" max="11797" width="14.5703125" style="161" bestFit="1" customWidth="1"/>
    <col min="11798" max="12032" width="9" style="161"/>
    <col min="12033" max="12033" width="6.42578125" style="161" customWidth="1"/>
    <col min="12034" max="12034" width="44.28515625" style="161" customWidth="1"/>
    <col min="12035" max="12035" width="11.140625" style="161" customWidth="1"/>
    <col min="12036" max="12036" width="12.85546875" style="161" customWidth="1"/>
    <col min="12037" max="12037" width="16.7109375" style="161" customWidth="1"/>
    <col min="12038" max="12038" width="18.85546875" style="161" customWidth="1"/>
    <col min="12039" max="12039" width="19.7109375" style="161" customWidth="1"/>
    <col min="12040" max="12050" width="0" style="161" hidden="1" customWidth="1"/>
    <col min="12051" max="12051" width="17.85546875" style="161" bestFit="1" customWidth="1"/>
    <col min="12052" max="12052" width="10" style="161" bestFit="1" customWidth="1"/>
    <col min="12053" max="12053" width="14.5703125" style="161" bestFit="1" customWidth="1"/>
    <col min="12054" max="12288" width="9" style="161"/>
    <col min="12289" max="12289" width="6.42578125" style="161" customWidth="1"/>
    <col min="12290" max="12290" width="44.28515625" style="161" customWidth="1"/>
    <col min="12291" max="12291" width="11.140625" style="161" customWidth="1"/>
    <col min="12292" max="12292" width="12.85546875" style="161" customWidth="1"/>
    <col min="12293" max="12293" width="16.7109375" style="161" customWidth="1"/>
    <col min="12294" max="12294" width="18.85546875" style="161" customWidth="1"/>
    <col min="12295" max="12295" width="19.7109375" style="161" customWidth="1"/>
    <col min="12296" max="12306" width="0" style="161" hidden="1" customWidth="1"/>
    <col min="12307" max="12307" width="17.85546875" style="161" bestFit="1" customWidth="1"/>
    <col min="12308" max="12308" width="10" style="161" bestFit="1" customWidth="1"/>
    <col min="12309" max="12309" width="14.5703125" style="161" bestFit="1" customWidth="1"/>
    <col min="12310" max="12544" width="9" style="161"/>
    <col min="12545" max="12545" width="6.42578125" style="161" customWidth="1"/>
    <col min="12546" max="12546" width="44.28515625" style="161" customWidth="1"/>
    <col min="12547" max="12547" width="11.140625" style="161" customWidth="1"/>
    <col min="12548" max="12548" width="12.85546875" style="161" customWidth="1"/>
    <col min="12549" max="12549" width="16.7109375" style="161" customWidth="1"/>
    <col min="12550" max="12550" width="18.85546875" style="161" customWidth="1"/>
    <col min="12551" max="12551" width="19.7109375" style="161" customWidth="1"/>
    <col min="12552" max="12562" width="0" style="161" hidden="1" customWidth="1"/>
    <col min="12563" max="12563" width="17.85546875" style="161" bestFit="1" customWidth="1"/>
    <col min="12564" max="12564" width="10" style="161" bestFit="1" customWidth="1"/>
    <col min="12565" max="12565" width="14.5703125" style="161" bestFit="1" customWidth="1"/>
    <col min="12566" max="12800" width="9" style="161"/>
    <col min="12801" max="12801" width="6.42578125" style="161" customWidth="1"/>
    <col min="12802" max="12802" width="44.28515625" style="161" customWidth="1"/>
    <col min="12803" max="12803" width="11.140625" style="161" customWidth="1"/>
    <col min="12804" max="12804" width="12.85546875" style="161" customWidth="1"/>
    <col min="12805" max="12805" width="16.7109375" style="161" customWidth="1"/>
    <col min="12806" max="12806" width="18.85546875" style="161" customWidth="1"/>
    <col min="12807" max="12807" width="19.7109375" style="161" customWidth="1"/>
    <col min="12808" max="12818" width="0" style="161" hidden="1" customWidth="1"/>
    <col min="12819" max="12819" width="17.85546875" style="161" bestFit="1" customWidth="1"/>
    <col min="12820" max="12820" width="10" style="161" bestFit="1" customWidth="1"/>
    <col min="12821" max="12821" width="14.5703125" style="161" bestFit="1" customWidth="1"/>
    <col min="12822" max="13056" width="9" style="161"/>
    <col min="13057" max="13057" width="6.42578125" style="161" customWidth="1"/>
    <col min="13058" max="13058" width="44.28515625" style="161" customWidth="1"/>
    <col min="13059" max="13059" width="11.140625" style="161" customWidth="1"/>
    <col min="13060" max="13060" width="12.85546875" style="161" customWidth="1"/>
    <col min="13061" max="13061" width="16.7109375" style="161" customWidth="1"/>
    <col min="13062" max="13062" width="18.85546875" style="161" customWidth="1"/>
    <col min="13063" max="13063" width="19.7109375" style="161" customWidth="1"/>
    <col min="13064" max="13074" width="0" style="161" hidden="1" customWidth="1"/>
    <col min="13075" max="13075" width="17.85546875" style="161" bestFit="1" customWidth="1"/>
    <col min="13076" max="13076" width="10" style="161" bestFit="1" customWidth="1"/>
    <col min="13077" max="13077" width="14.5703125" style="161" bestFit="1" customWidth="1"/>
    <col min="13078" max="13312" width="9" style="161"/>
    <col min="13313" max="13313" width="6.42578125" style="161" customWidth="1"/>
    <col min="13314" max="13314" width="44.28515625" style="161" customWidth="1"/>
    <col min="13315" max="13315" width="11.140625" style="161" customWidth="1"/>
    <col min="13316" max="13316" width="12.85546875" style="161" customWidth="1"/>
    <col min="13317" max="13317" width="16.7109375" style="161" customWidth="1"/>
    <col min="13318" max="13318" width="18.85546875" style="161" customWidth="1"/>
    <col min="13319" max="13319" width="19.7109375" style="161" customWidth="1"/>
    <col min="13320" max="13330" width="0" style="161" hidden="1" customWidth="1"/>
    <col min="13331" max="13331" width="17.85546875" style="161" bestFit="1" customWidth="1"/>
    <col min="13332" max="13332" width="10" style="161" bestFit="1" customWidth="1"/>
    <col min="13333" max="13333" width="14.5703125" style="161" bestFit="1" customWidth="1"/>
    <col min="13334" max="13568" width="9" style="161"/>
    <col min="13569" max="13569" width="6.42578125" style="161" customWidth="1"/>
    <col min="13570" max="13570" width="44.28515625" style="161" customWidth="1"/>
    <col min="13571" max="13571" width="11.140625" style="161" customWidth="1"/>
    <col min="13572" max="13572" width="12.85546875" style="161" customWidth="1"/>
    <col min="13573" max="13573" width="16.7109375" style="161" customWidth="1"/>
    <col min="13574" max="13574" width="18.85546875" style="161" customWidth="1"/>
    <col min="13575" max="13575" width="19.7109375" style="161" customWidth="1"/>
    <col min="13576" max="13586" width="0" style="161" hidden="1" customWidth="1"/>
    <col min="13587" max="13587" width="17.85546875" style="161" bestFit="1" customWidth="1"/>
    <col min="13588" max="13588" width="10" style="161" bestFit="1" customWidth="1"/>
    <col min="13589" max="13589" width="14.5703125" style="161" bestFit="1" customWidth="1"/>
    <col min="13590" max="13824" width="9" style="161"/>
    <col min="13825" max="13825" width="6.42578125" style="161" customWidth="1"/>
    <col min="13826" max="13826" width="44.28515625" style="161" customWidth="1"/>
    <col min="13827" max="13827" width="11.140625" style="161" customWidth="1"/>
    <col min="13828" max="13828" width="12.85546875" style="161" customWidth="1"/>
    <col min="13829" max="13829" width="16.7109375" style="161" customWidth="1"/>
    <col min="13830" max="13830" width="18.85546875" style="161" customWidth="1"/>
    <col min="13831" max="13831" width="19.7109375" style="161" customWidth="1"/>
    <col min="13832" max="13842" width="0" style="161" hidden="1" customWidth="1"/>
    <col min="13843" max="13843" width="17.85546875" style="161" bestFit="1" customWidth="1"/>
    <col min="13844" max="13844" width="10" style="161" bestFit="1" customWidth="1"/>
    <col min="13845" max="13845" width="14.5703125" style="161" bestFit="1" customWidth="1"/>
    <col min="13846" max="14080" width="9" style="161"/>
    <col min="14081" max="14081" width="6.42578125" style="161" customWidth="1"/>
    <col min="14082" max="14082" width="44.28515625" style="161" customWidth="1"/>
    <col min="14083" max="14083" width="11.140625" style="161" customWidth="1"/>
    <col min="14084" max="14084" width="12.85546875" style="161" customWidth="1"/>
    <col min="14085" max="14085" width="16.7109375" style="161" customWidth="1"/>
    <col min="14086" max="14086" width="18.85546875" style="161" customWidth="1"/>
    <col min="14087" max="14087" width="19.7109375" style="161" customWidth="1"/>
    <col min="14088" max="14098" width="0" style="161" hidden="1" customWidth="1"/>
    <col min="14099" max="14099" width="17.85546875" style="161" bestFit="1" customWidth="1"/>
    <col min="14100" max="14100" width="10" style="161" bestFit="1" customWidth="1"/>
    <col min="14101" max="14101" width="14.5703125" style="161" bestFit="1" customWidth="1"/>
    <col min="14102" max="14336" width="9" style="161"/>
    <col min="14337" max="14337" width="6.42578125" style="161" customWidth="1"/>
    <col min="14338" max="14338" width="44.28515625" style="161" customWidth="1"/>
    <col min="14339" max="14339" width="11.140625" style="161" customWidth="1"/>
    <col min="14340" max="14340" width="12.85546875" style="161" customWidth="1"/>
    <col min="14341" max="14341" width="16.7109375" style="161" customWidth="1"/>
    <col min="14342" max="14342" width="18.85546875" style="161" customWidth="1"/>
    <col min="14343" max="14343" width="19.7109375" style="161" customWidth="1"/>
    <col min="14344" max="14354" width="0" style="161" hidden="1" customWidth="1"/>
    <col min="14355" max="14355" width="17.85546875" style="161" bestFit="1" customWidth="1"/>
    <col min="14356" max="14356" width="10" style="161" bestFit="1" customWidth="1"/>
    <col min="14357" max="14357" width="14.5703125" style="161" bestFit="1" customWidth="1"/>
    <col min="14358" max="14592" width="9" style="161"/>
    <col min="14593" max="14593" width="6.42578125" style="161" customWidth="1"/>
    <col min="14594" max="14594" width="44.28515625" style="161" customWidth="1"/>
    <col min="14595" max="14595" width="11.140625" style="161" customWidth="1"/>
    <col min="14596" max="14596" width="12.85546875" style="161" customWidth="1"/>
    <col min="14597" max="14597" width="16.7109375" style="161" customWidth="1"/>
    <col min="14598" max="14598" width="18.85546875" style="161" customWidth="1"/>
    <col min="14599" max="14599" width="19.7109375" style="161" customWidth="1"/>
    <col min="14600" max="14610" width="0" style="161" hidden="1" customWidth="1"/>
    <col min="14611" max="14611" width="17.85546875" style="161" bestFit="1" customWidth="1"/>
    <col min="14612" max="14612" width="10" style="161" bestFit="1" customWidth="1"/>
    <col min="14613" max="14613" width="14.5703125" style="161" bestFit="1" customWidth="1"/>
    <col min="14614" max="14848" width="9" style="161"/>
    <col min="14849" max="14849" width="6.42578125" style="161" customWidth="1"/>
    <col min="14850" max="14850" width="44.28515625" style="161" customWidth="1"/>
    <col min="14851" max="14851" width="11.140625" style="161" customWidth="1"/>
    <col min="14852" max="14852" width="12.85546875" style="161" customWidth="1"/>
    <col min="14853" max="14853" width="16.7109375" style="161" customWidth="1"/>
    <col min="14854" max="14854" width="18.85546875" style="161" customWidth="1"/>
    <col min="14855" max="14855" width="19.7109375" style="161" customWidth="1"/>
    <col min="14856" max="14866" width="0" style="161" hidden="1" customWidth="1"/>
    <col min="14867" max="14867" width="17.85546875" style="161" bestFit="1" customWidth="1"/>
    <col min="14868" max="14868" width="10" style="161" bestFit="1" customWidth="1"/>
    <col min="14869" max="14869" width="14.5703125" style="161" bestFit="1" customWidth="1"/>
    <col min="14870" max="15104" width="9" style="161"/>
    <col min="15105" max="15105" width="6.42578125" style="161" customWidth="1"/>
    <col min="15106" max="15106" width="44.28515625" style="161" customWidth="1"/>
    <col min="15107" max="15107" width="11.140625" style="161" customWidth="1"/>
    <col min="15108" max="15108" width="12.85546875" style="161" customWidth="1"/>
    <col min="15109" max="15109" width="16.7109375" style="161" customWidth="1"/>
    <col min="15110" max="15110" width="18.85546875" style="161" customWidth="1"/>
    <col min="15111" max="15111" width="19.7109375" style="161" customWidth="1"/>
    <col min="15112" max="15122" width="0" style="161" hidden="1" customWidth="1"/>
    <col min="15123" max="15123" width="17.85546875" style="161" bestFit="1" customWidth="1"/>
    <col min="15124" max="15124" width="10" style="161" bestFit="1" customWidth="1"/>
    <col min="15125" max="15125" width="14.5703125" style="161" bestFit="1" customWidth="1"/>
    <col min="15126" max="15360" width="9" style="161"/>
    <col min="15361" max="15361" width="6.42578125" style="161" customWidth="1"/>
    <col min="15362" max="15362" width="44.28515625" style="161" customWidth="1"/>
    <col min="15363" max="15363" width="11.140625" style="161" customWidth="1"/>
    <col min="15364" max="15364" width="12.85546875" style="161" customWidth="1"/>
    <col min="15365" max="15365" width="16.7109375" style="161" customWidth="1"/>
    <col min="15366" max="15366" width="18.85546875" style="161" customWidth="1"/>
    <col min="15367" max="15367" width="19.7109375" style="161" customWidth="1"/>
    <col min="15368" max="15378" width="0" style="161" hidden="1" customWidth="1"/>
    <col min="15379" max="15379" width="17.85546875" style="161" bestFit="1" customWidth="1"/>
    <col min="15380" max="15380" width="10" style="161" bestFit="1" customWidth="1"/>
    <col min="15381" max="15381" width="14.5703125" style="161" bestFit="1" customWidth="1"/>
    <col min="15382" max="15616" width="9" style="161"/>
    <col min="15617" max="15617" width="6.42578125" style="161" customWidth="1"/>
    <col min="15618" max="15618" width="44.28515625" style="161" customWidth="1"/>
    <col min="15619" max="15619" width="11.140625" style="161" customWidth="1"/>
    <col min="15620" max="15620" width="12.85546875" style="161" customWidth="1"/>
    <col min="15621" max="15621" width="16.7109375" style="161" customWidth="1"/>
    <col min="15622" max="15622" width="18.85546875" style="161" customWidth="1"/>
    <col min="15623" max="15623" width="19.7109375" style="161" customWidth="1"/>
    <col min="15624" max="15634" width="0" style="161" hidden="1" customWidth="1"/>
    <col min="15635" max="15635" width="17.85546875" style="161" bestFit="1" customWidth="1"/>
    <col min="15636" max="15636" width="10" style="161" bestFit="1" customWidth="1"/>
    <col min="15637" max="15637" width="14.5703125" style="161" bestFit="1" customWidth="1"/>
    <col min="15638" max="15872" width="9" style="161"/>
    <col min="15873" max="15873" width="6.42578125" style="161" customWidth="1"/>
    <col min="15874" max="15874" width="44.28515625" style="161" customWidth="1"/>
    <col min="15875" max="15875" width="11.140625" style="161" customWidth="1"/>
    <col min="15876" max="15876" width="12.85546875" style="161" customWidth="1"/>
    <col min="15877" max="15877" width="16.7109375" style="161" customWidth="1"/>
    <col min="15878" max="15878" width="18.85546875" style="161" customWidth="1"/>
    <col min="15879" max="15879" width="19.7109375" style="161" customWidth="1"/>
    <col min="15880" max="15890" width="0" style="161" hidden="1" customWidth="1"/>
    <col min="15891" max="15891" width="17.85546875" style="161" bestFit="1" customWidth="1"/>
    <col min="15892" max="15892" width="10" style="161" bestFit="1" customWidth="1"/>
    <col min="15893" max="15893" width="14.5703125" style="161" bestFit="1" customWidth="1"/>
    <col min="15894" max="16128" width="9" style="161"/>
    <col min="16129" max="16129" width="6.42578125" style="161" customWidth="1"/>
    <col min="16130" max="16130" width="44.28515625" style="161" customWidth="1"/>
    <col min="16131" max="16131" width="11.140625" style="161" customWidth="1"/>
    <col min="16132" max="16132" width="12.85546875" style="161" customWidth="1"/>
    <col min="16133" max="16133" width="16.7109375" style="161" customWidth="1"/>
    <col min="16134" max="16134" width="18.85546875" style="161" customWidth="1"/>
    <col min="16135" max="16135" width="19.7109375" style="161" customWidth="1"/>
    <col min="16136" max="16146" width="0" style="161" hidden="1" customWidth="1"/>
    <col min="16147" max="16147" width="17.85546875" style="161" bestFit="1" customWidth="1"/>
    <col min="16148" max="16148" width="10" style="161" bestFit="1" customWidth="1"/>
    <col min="16149" max="16149" width="14.5703125" style="161" bestFit="1" customWidth="1"/>
    <col min="16150" max="16384" width="9" style="161"/>
  </cols>
  <sheetData>
    <row r="1" spans="1:22" s="154" customFormat="1" x14ac:dyDescent="0.25">
      <c r="A1" s="420" t="s">
        <v>188</v>
      </c>
      <c r="B1" s="420"/>
      <c r="D1" s="155"/>
      <c r="E1" s="155"/>
      <c r="F1" s="155"/>
      <c r="G1" s="156"/>
      <c r="H1" s="155"/>
      <c r="I1" s="155"/>
      <c r="J1" s="157"/>
      <c r="T1" s="158"/>
      <c r="U1" s="159"/>
    </row>
    <row r="2" spans="1:22" ht="44.25" customHeight="1" x14ac:dyDescent="0.25">
      <c r="A2" s="421" t="s">
        <v>688</v>
      </c>
      <c r="B2" s="421"/>
      <c r="C2" s="421"/>
      <c r="D2" s="421"/>
      <c r="E2" s="421"/>
      <c r="F2" s="421"/>
      <c r="G2" s="421"/>
      <c r="H2" s="160"/>
    </row>
    <row r="3" spans="1:22" ht="17.25" thickBot="1" x14ac:dyDescent="0.3">
      <c r="A3" s="165"/>
      <c r="B3" s="166"/>
      <c r="C3" s="165"/>
      <c r="D3" s="422"/>
      <c r="E3" s="422"/>
      <c r="F3" s="422"/>
      <c r="G3" s="422"/>
      <c r="H3" s="165"/>
    </row>
    <row r="4" spans="1:22" s="173" customFormat="1" ht="49.5" x14ac:dyDescent="0.25">
      <c r="A4" s="167" t="s">
        <v>189</v>
      </c>
      <c r="B4" s="168" t="s">
        <v>190</v>
      </c>
      <c r="C4" s="169" t="s">
        <v>191</v>
      </c>
      <c r="D4" s="169" t="s">
        <v>687</v>
      </c>
      <c r="E4" s="169" t="s">
        <v>192</v>
      </c>
      <c r="F4" s="170" t="s">
        <v>77</v>
      </c>
      <c r="G4" s="171" t="s">
        <v>78</v>
      </c>
      <c r="H4" s="160"/>
      <c r="I4" s="423" t="s">
        <v>189</v>
      </c>
      <c r="J4" s="423" t="s">
        <v>190</v>
      </c>
      <c r="K4" s="423" t="s">
        <v>191</v>
      </c>
      <c r="L4" s="172" t="s">
        <v>193</v>
      </c>
      <c r="M4" s="423" t="s">
        <v>78</v>
      </c>
      <c r="T4" s="174"/>
      <c r="U4" s="175"/>
    </row>
    <row r="5" spans="1:22" ht="33.75" thickBot="1" x14ac:dyDescent="0.3">
      <c r="A5" s="169"/>
      <c r="B5" s="171" t="s">
        <v>194</v>
      </c>
      <c r="C5" s="169"/>
      <c r="D5" s="176"/>
      <c r="E5" s="169"/>
      <c r="F5" s="170"/>
      <c r="G5" s="177"/>
      <c r="H5" s="178"/>
      <c r="I5" s="424"/>
      <c r="J5" s="424"/>
      <c r="K5" s="424"/>
      <c r="L5" s="179" t="s">
        <v>195</v>
      </c>
      <c r="M5" s="424"/>
    </row>
    <row r="6" spans="1:22" s="191" customFormat="1" ht="33.75" thickBot="1" x14ac:dyDescent="0.3">
      <c r="A6" s="180">
        <v>1</v>
      </c>
      <c r="B6" s="181" t="s">
        <v>196</v>
      </c>
      <c r="C6" s="180" t="s">
        <v>197</v>
      </c>
      <c r="D6" s="182">
        <v>2</v>
      </c>
      <c r="E6" s="183">
        <v>165000</v>
      </c>
      <c r="F6" s="184">
        <f t="shared" ref="F6:F16" si="0">D6*E6</f>
        <v>330000</v>
      </c>
      <c r="G6" s="185"/>
      <c r="H6" s="186"/>
      <c r="I6" s="187">
        <v>1</v>
      </c>
      <c r="J6" s="188" t="s">
        <v>196</v>
      </c>
      <c r="K6" s="189" t="s">
        <v>197</v>
      </c>
      <c r="L6" s="189">
        <v>20</v>
      </c>
      <c r="M6" s="190"/>
      <c r="N6" s="191">
        <f t="shared" ref="N6:N13" si="1">D6-L6</f>
        <v>-18</v>
      </c>
      <c r="S6" s="192"/>
      <c r="T6" s="193"/>
      <c r="U6" s="192"/>
    </row>
    <row r="7" spans="1:22" ht="17.25" thickBot="1" x14ac:dyDescent="0.3">
      <c r="A7" s="182">
        <v>2</v>
      </c>
      <c r="B7" s="194" t="s">
        <v>198</v>
      </c>
      <c r="C7" s="182" t="s">
        <v>197</v>
      </c>
      <c r="D7" s="182">
        <v>1</v>
      </c>
      <c r="E7" s="195">
        <v>99000.000000000015</v>
      </c>
      <c r="F7" s="196">
        <f t="shared" si="0"/>
        <v>99000.000000000015</v>
      </c>
      <c r="G7" s="197"/>
      <c r="H7" s="178"/>
      <c r="I7" s="187">
        <v>2</v>
      </c>
      <c r="J7" s="188" t="s">
        <v>198</v>
      </c>
      <c r="K7" s="189" t="s">
        <v>197</v>
      </c>
      <c r="L7" s="189">
        <v>60</v>
      </c>
      <c r="M7" s="190"/>
      <c r="N7" s="191">
        <f t="shared" si="1"/>
        <v>-59</v>
      </c>
      <c r="S7" s="192"/>
      <c r="T7" s="193"/>
      <c r="U7" s="192"/>
      <c r="V7" s="191"/>
    </row>
    <row r="8" spans="1:22" s="191" customFormat="1" ht="17.25" thickBot="1" x14ac:dyDescent="0.3">
      <c r="A8" s="198">
        <v>3</v>
      </c>
      <c r="B8" s="199" t="s">
        <v>199</v>
      </c>
      <c r="C8" s="198" t="s">
        <v>200</v>
      </c>
      <c r="D8" s="182">
        <v>1</v>
      </c>
      <c r="E8" s="200">
        <v>816750.00000000012</v>
      </c>
      <c r="F8" s="201">
        <f t="shared" si="0"/>
        <v>816750.00000000012</v>
      </c>
      <c r="G8" s="202"/>
      <c r="H8" s="186"/>
      <c r="I8" s="187">
        <v>3</v>
      </c>
      <c r="J8" s="188" t="s">
        <v>199</v>
      </c>
      <c r="K8" s="189" t="s">
        <v>200</v>
      </c>
      <c r="L8" s="189">
        <v>30</v>
      </c>
      <c r="M8" s="190"/>
      <c r="N8" s="191">
        <f t="shared" si="1"/>
        <v>-29</v>
      </c>
      <c r="S8" s="192"/>
      <c r="T8" s="193"/>
      <c r="U8" s="192"/>
    </row>
    <row r="9" spans="1:22" ht="17.25" thickBot="1" x14ac:dyDescent="0.3">
      <c r="A9" s="182">
        <v>4</v>
      </c>
      <c r="B9" s="194" t="s">
        <v>201</v>
      </c>
      <c r="C9" s="182" t="s">
        <v>202</v>
      </c>
      <c r="D9" s="182">
        <v>66.000000000000014</v>
      </c>
      <c r="E9" s="195">
        <v>27500.000000000004</v>
      </c>
      <c r="F9" s="196">
        <f t="shared" si="0"/>
        <v>1815000.0000000007</v>
      </c>
      <c r="G9" s="197"/>
      <c r="H9" s="178"/>
      <c r="I9" s="187">
        <v>4</v>
      </c>
      <c r="J9" s="188" t="s">
        <v>201</v>
      </c>
      <c r="K9" s="189" t="s">
        <v>202</v>
      </c>
      <c r="L9" s="189">
        <v>500</v>
      </c>
      <c r="M9" s="190"/>
      <c r="N9" s="191">
        <f t="shared" si="1"/>
        <v>-434</v>
      </c>
      <c r="S9" s="192"/>
      <c r="T9" s="193"/>
      <c r="U9" s="192"/>
      <c r="V9" s="191"/>
    </row>
    <row r="10" spans="1:22" ht="17.25" thickBot="1" x14ac:dyDescent="0.3">
      <c r="A10" s="182">
        <v>5</v>
      </c>
      <c r="B10" s="194" t="s">
        <v>203</v>
      </c>
      <c r="C10" s="182" t="s">
        <v>204</v>
      </c>
      <c r="D10" s="182">
        <v>10</v>
      </c>
      <c r="E10" s="195">
        <v>11000</v>
      </c>
      <c r="F10" s="196">
        <f t="shared" si="0"/>
        <v>110000</v>
      </c>
      <c r="G10" s="197"/>
      <c r="H10" s="178"/>
      <c r="I10" s="187">
        <v>5</v>
      </c>
      <c r="J10" s="188" t="s">
        <v>203</v>
      </c>
      <c r="K10" s="189" t="s">
        <v>204</v>
      </c>
      <c r="L10" s="189">
        <v>100</v>
      </c>
      <c r="M10" s="190"/>
      <c r="N10" s="191">
        <f t="shared" si="1"/>
        <v>-90</v>
      </c>
      <c r="S10" s="192"/>
      <c r="T10" s="193"/>
      <c r="U10" s="192"/>
      <c r="V10" s="191"/>
    </row>
    <row r="11" spans="1:22" ht="17.25" thickBot="1" x14ac:dyDescent="0.3">
      <c r="A11" s="182">
        <v>6</v>
      </c>
      <c r="B11" s="194" t="s">
        <v>205</v>
      </c>
      <c r="C11" s="182" t="s">
        <v>206</v>
      </c>
      <c r="D11" s="182">
        <v>31</v>
      </c>
      <c r="E11" s="195">
        <v>16500</v>
      </c>
      <c r="F11" s="196">
        <f t="shared" si="0"/>
        <v>511500</v>
      </c>
      <c r="G11" s="197"/>
      <c r="H11" s="178"/>
      <c r="I11" s="187">
        <v>6</v>
      </c>
      <c r="J11" s="188" t="s">
        <v>205</v>
      </c>
      <c r="K11" s="189" t="s">
        <v>206</v>
      </c>
      <c r="L11" s="189">
        <v>220</v>
      </c>
      <c r="M11" s="190"/>
      <c r="N11" s="191">
        <f t="shared" si="1"/>
        <v>-189</v>
      </c>
      <c r="S11" s="192"/>
      <c r="T11" s="193"/>
      <c r="U11" s="192"/>
      <c r="V11" s="191"/>
    </row>
    <row r="12" spans="1:22" ht="17.25" thickBot="1" x14ac:dyDescent="0.3">
      <c r="A12" s="182">
        <v>7</v>
      </c>
      <c r="B12" s="194" t="s">
        <v>207</v>
      </c>
      <c r="C12" s="182" t="s">
        <v>200</v>
      </c>
      <c r="D12" s="182">
        <v>7</v>
      </c>
      <c r="E12" s="195">
        <v>16500</v>
      </c>
      <c r="F12" s="196">
        <f t="shared" si="0"/>
        <v>115500</v>
      </c>
      <c r="G12" s="197"/>
      <c r="H12" s="178"/>
      <c r="I12" s="187">
        <v>7</v>
      </c>
      <c r="J12" s="188" t="s">
        <v>207</v>
      </c>
      <c r="K12" s="189" t="s">
        <v>200</v>
      </c>
      <c r="L12" s="189">
        <v>21</v>
      </c>
      <c r="M12" s="190"/>
      <c r="N12" s="191">
        <f t="shared" si="1"/>
        <v>-14</v>
      </c>
      <c r="S12" s="192"/>
      <c r="T12" s="193"/>
      <c r="U12" s="192"/>
      <c r="V12" s="191"/>
    </row>
    <row r="13" spans="1:22" s="203" customFormat="1" ht="17.25" thickBot="1" x14ac:dyDescent="0.3">
      <c r="A13" s="198">
        <v>8</v>
      </c>
      <c r="B13" s="199" t="s">
        <v>208</v>
      </c>
      <c r="C13" s="198" t="s">
        <v>162</v>
      </c>
      <c r="D13" s="182">
        <v>31</v>
      </c>
      <c r="E13" s="195">
        <v>22000</v>
      </c>
      <c r="F13" s="201">
        <f t="shared" si="0"/>
        <v>682000</v>
      </c>
      <c r="G13" s="202"/>
      <c r="H13" s="186"/>
      <c r="I13" s="187">
        <v>8</v>
      </c>
      <c r="J13" s="188" t="s">
        <v>208</v>
      </c>
      <c r="K13" s="189" t="s">
        <v>162</v>
      </c>
      <c r="L13" s="189">
        <v>512</v>
      </c>
      <c r="M13" s="190"/>
      <c r="N13" s="191">
        <f t="shared" si="1"/>
        <v>-481</v>
      </c>
      <c r="S13" s="192"/>
      <c r="T13" s="193"/>
      <c r="U13" s="192"/>
      <c r="V13" s="191"/>
    </row>
    <row r="14" spans="1:22" s="394" customFormat="1" ht="17.25" thickBot="1" x14ac:dyDescent="0.3">
      <c r="A14" s="382">
        <v>9</v>
      </c>
      <c r="B14" s="383" t="s">
        <v>209</v>
      </c>
      <c r="C14" s="382" t="s">
        <v>162</v>
      </c>
      <c r="D14" s="384">
        <v>0</v>
      </c>
      <c r="E14" s="385">
        <v>385000.00000000006</v>
      </c>
      <c r="F14" s="386">
        <f t="shared" si="0"/>
        <v>0</v>
      </c>
      <c r="G14" s="387"/>
      <c r="H14" s="388"/>
      <c r="I14" s="389"/>
      <c r="J14" s="390"/>
      <c r="K14" s="391"/>
      <c r="L14" s="391"/>
      <c r="M14" s="392"/>
      <c r="N14" s="393"/>
      <c r="S14" s="395"/>
      <c r="T14" s="396"/>
      <c r="U14" s="395"/>
      <c r="V14" s="393"/>
    </row>
    <row r="15" spans="1:22" ht="17.25" thickBot="1" x14ac:dyDescent="0.3">
      <c r="A15" s="182">
        <v>10</v>
      </c>
      <c r="B15" s="204" t="s">
        <v>210</v>
      </c>
      <c r="C15" s="182" t="s">
        <v>202</v>
      </c>
      <c r="D15" s="182">
        <v>62</v>
      </c>
      <c r="E15" s="195">
        <v>550</v>
      </c>
      <c r="F15" s="196">
        <f t="shared" si="0"/>
        <v>34100</v>
      </c>
      <c r="G15" s="197"/>
      <c r="H15" s="178"/>
      <c r="I15" s="187">
        <v>9</v>
      </c>
      <c r="J15" s="188" t="s">
        <v>211</v>
      </c>
      <c r="K15" s="189" t="s">
        <v>162</v>
      </c>
      <c r="L15" s="189">
        <v>448</v>
      </c>
      <c r="M15" s="190"/>
      <c r="N15" s="191">
        <f t="shared" ref="N15:N77" si="2">D15-L15</f>
        <v>-386</v>
      </c>
      <c r="S15" s="192"/>
      <c r="T15" s="193"/>
      <c r="U15" s="192"/>
      <c r="V15" s="191"/>
    </row>
    <row r="16" spans="1:22" s="191" customFormat="1" ht="19.5" customHeight="1" thickBot="1" x14ac:dyDescent="0.3">
      <c r="A16" s="198">
        <v>11</v>
      </c>
      <c r="B16" s="205" t="s">
        <v>212</v>
      </c>
      <c r="C16" s="198" t="s">
        <v>202</v>
      </c>
      <c r="D16" s="182">
        <v>62</v>
      </c>
      <c r="E16" s="200">
        <v>1100</v>
      </c>
      <c r="F16" s="201">
        <f t="shared" si="0"/>
        <v>68200</v>
      </c>
      <c r="G16" s="202"/>
      <c r="I16" s="187"/>
      <c r="J16" s="206" t="s">
        <v>213</v>
      </c>
      <c r="K16" s="207"/>
      <c r="L16" s="207"/>
      <c r="M16" s="207"/>
      <c r="N16" s="191">
        <f t="shared" si="2"/>
        <v>62</v>
      </c>
      <c r="S16" s="192"/>
      <c r="T16" s="193"/>
      <c r="U16" s="192"/>
    </row>
    <row r="17" spans="1:22" ht="17.25" thickBot="1" x14ac:dyDescent="0.3">
      <c r="A17" s="182">
        <v>12</v>
      </c>
      <c r="B17" s="204" t="s">
        <v>214</v>
      </c>
      <c r="C17" s="182" t="s">
        <v>202</v>
      </c>
      <c r="D17" s="182">
        <v>31</v>
      </c>
      <c r="E17" s="195">
        <v>7700.0000000000009</v>
      </c>
      <c r="F17" s="196">
        <f>D17*E17</f>
        <v>238700.00000000003</v>
      </c>
      <c r="G17" s="197"/>
      <c r="H17" s="209"/>
      <c r="I17" s="187">
        <v>12</v>
      </c>
      <c r="J17" s="206" t="s">
        <v>214</v>
      </c>
      <c r="K17" s="207" t="s">
        <v>202</v>
      </c>
      <c r="L17" s="207">
        <v>50</v>
      </c>
      <c r="M17" s="207"/>
      <c r="N17" s="191">
        <f t="shared" si="2"/>
        <v>-19</v>
      </c>
      <c r="S17" s="192"/>
      <c r="T17" s="193"/>
      <c r="V17" s="191"/>
    </row>
    <row r="18" spans="1:22" ht="17.25" thickBot="1" x14ac:dyDescent="0.3">
      <c r="A18" s="182">
        <v>13</v>
      </c>
      <c r="B18" s="204" t="s">
        <v>215</v>
      </c>
      <c r="C18" s="182" t="s">
        <v>202</v>
      </c>
      <c r="D18" s="182">
        <v>31</v>
      </c>
      <c r="E18" s="195">
        <v>550</v>
      </c>
      <c r="F18" s="196">
        <f>D18*E18</f>
        <v>17050</v>
      </c>
      <c r="G18" s="197"/>
      <c r="I18" s="187">
        <v>14</v>
      </c>
      <c r="J18" s="210" t="s">
        <v>216</v>
      </c>
      <c r="K18" s="207" t="s">
        <v>206</v>
      </c>
      <c r="L18" s="211">
        <v>160</v>
      </c>
      <c r="M18" s="211"/>
      <c r="N18" s="191">
        <f t="shared" si="2"/>
        <v>-129</v>
      </c>
      <c r="S18" s="192"/>
      <c r="T18" s="193"/>
      <c r="V18" s="191"/>
    </row>
    <row r="19" spans="1:22" ht="17.25" thickBot="1" x14ac:dyDescent="0.3">
      <c r="A19" s="182">
        <v>14</v>
      </c>
      <c r="B19" s="204" t="s">
        <v>216</v>
      </c>
      <c r="C19" s="182" t="s">
        <v>206</v>
      </c>
      <c r="D19" s="182">
        <v>31</v>
      </c>
      <c r="E19" s="195">
        <v>11000</v>
      </c>
      <c r="F19" s="196">
        <f>D19*E19</f>
        <v>341000</v>
      </c>
      <c r="G19" s="197"/>
      <c r="I19" s="187"/>
      <c r="J19" s="212" t="s">
        <v>217</v>
      </c>
      <c r="K19" s="207"/>
      <c r="L19" s="211">
        <v>40</v>
      </c>
      <c r="M19" s="207"/>
      <c r="N19" s="191">
        <f t="shared" si="2"/>
        <v>-9</v>
      </c>
      <c r="S19" s="192"/>
      <c r="T19" s="193"/>
      <c r="V19" s="191"/>
    </row>
    <row r="20" spans="1:22" ht="17.25" thickBot="1" x14ac:dyDescent="0.3">
      <c r="A20" s="182"/>
      <c r="B20" s="213" t="s">
        <v>217</v>
      </c>
      <c r="C20" s="182"/>
      <c r="D20" s="182">
        <v>10</v>
      </c>
      <c r="E20" s="195">
        <v>0</v>
      </c>
      <c r="F20" s="196"/>
      <c r="G20" s="197"/>
      <c r="I20" s="187"/>
      <c r="J20" s="212" t="s">
        <v>218</v>
      </c>
      <c r="K20" s="207"/>
      <c r="L20" s="211">
        <v>40</v>
      </c>
      <c r="M20" s="207"/>
      <c r="N20" s="191">
        <f t="shared" si="2"/>
        <v>-30</v>
      </c>
      <c r="S20" s="192"/>
      <c r="T20" s="193"/>
      <c r="V20" s="191"/>
    </row>
    <row r="21" spans="1:22" ht="17.25" thickBot="1" x14ac:dyDescent="0.3">
      <c r="A21" s="182"/>
      <c r="B21" s="214" t="s">
        <v>218</v>
      </c>
      <c r="C21" s="182"/>
      <c r="D21" s="182">
        <v>10</v>
      </c>
      <c r="E21" s="195">
        <v>0</v>
      </c>
      <c r="F21" s="196"/>
      <c r="G21" s="197"/>
      <c r="I21" s="187"/>
      <c r="J21" s="212" t="s">
        <v>219</v>
      </c>
      <c r="K21" s="207"/>
      <c r="L21" s="211">
        <v>40</v>
      </c>
      <c r="M21" s="207"/>
      <c r="N21" s="191">
        <f t="shared" si="2"/>
        <v>-30</v>
      </c>
      <c r="S21" s="192"/>
      <c r="T21" s="193"/>
      <c r="V21" s="191"/>
    </row>
    <row r="22" spans="1:22" ht="17.25" thickBot="1" x14ac:dyDescent="0.3">
      <c r="A22" s="182"/>
      <c r="B22" s="214" t="s">
        <v>219</v>
      </c>
      <c r="C22" s="182"/>
      <c r="D22" s="182">
        <v>5</v>
      </c>
      <c r="E22" s="195">
        <v>0</v>
      </c>
      <c r="F22" s="196"/>
      <c r="G22" s="197"/>
      <c r="I22" s="187"/>
      <c r="J22" s="212" t="s">
        <v>220</v>
      </c>
      <c r="K22" s="207"/>
      <c r="L22" s="211">
        <v>40</v>
      </c>
      <c r="M22" s="207"/>
      <c r="N22" s="191">
        <f t="shared" si="2"/>
        <v>-35</v>
      </c>
      <c r="S22" s="192"/>
      <c r="T22" s="193"/>
      <c r="V22" s="191"/>
    </row>
    <row r="23" spans="1:22" ht="17.25" thickBot="1" x14ac:dyDescent="0.3">
      <c r="A23" s="182"/>
      <c r="B23" s="214" t="s">
        <v>220</v>
      </c>
      <c r="C23" s="182"/>
      <c r="D23" s="182">
        <v>6</v>
      </c>
      <c r="E23" s="195">
        <v>0</v>
      </c>
      <c r="F23" s="196"/>
      <c r="G23" s="197"/>
      <c r="I23" s="187">
        <v>15</v>
      </c>
      <c r="J23" s="206" t="s">
        <v>221</v>
      </c>
      <c r="K23" s="207" t="s">
        <v>206</v>
      </c>
      <c r="L23" s="211">
        <v>120</v>
      </c>
      <c r="M23" s="207"/>
      <c r="N23" s="191">
        <f t="shared" si="2"/>
        <v>-114</v>
      </c>
      <c r="S23" s="192"/>
      <c r="T23" s="193"/>
      <c r="V23" s="191"/>
    </row>
    <row r="24" spans="1:22" ht="17.25" thickBot="1" x14ac:dyDescent="0.3">
      <c r="A24" s="215">
        <v>15</v>
      </c>
      <c r="B24" s="204" t="s">
        <v>221</v>
      </c>
      <c r="C24" s="182" t="s">
        <v>206</v>
      </c>
      <c r="D24" s="182">
        <v>2</v>
      </c>
      <c r="E24" s="195">
        <v>16500</v>
      </c>
      <c r="F24" s="196">
        <f>D24*E24</f>
        <v>33000</v>
      </c>
      <c r="G24" s="197"/>
      <c r="I24" s="187">
        <v>16</v>
      </c>
      <c r="J24" s="206" t="s">
        <v>222</v>
      </c>
      <c r="K24" s="207" t="s">
        <v>206</v>
      </c>
      <c r="L24" s="211">
        <v>120</v>
      </c>
      <c r="M24" s="207"/>
      <c r="N24" s="191">
        <f t="shared" si="2"/>
        <v>-118</v>
      </c>
      <c r="S24" s="192"/>
      <c r="T24" s="193"/>
      <c r="V24" s="191"/>
    </row>
    <row r="25" spans="1:22" x14ac:dyDescent="0.25">
      <c r="A25" s="215">
        <v>16</v>
      </c>
      <c r="B25" s="204" t="s">
        <v>222</v>
      </c>
      <c r="C25" s="182" t="s">
        <v>206</v>
      </c>
      <c r="D25" s="182">
        <v>31</v>
      </c>
      <c r="E25" s="195">
        <v>16500</v>
      </c>
      <c r="F25" s="196">
        <f>D25*E25</f>
        <v>511500</v>
      </c>
      <c r="G25" s="197"/>
      <c r="I25" s="425"/>
      <c r="J25" s="216" t="s">
        <v>223</v>
      </c>
      <c r="K25" s="427"/>
      <c r="L25" s="427"/>
      <c r="M25" s="427"/>
      <c r="N25" s="191">
        <f t="shared" si="2"/>
        <v>31</v>
      </c>
      <c r="S25" s="192"/>
      <c r="T25" s="193"/>
      <c r="V25" s="191"/>
    </row>
    <row r="26" spans="1:22" ht="17.25" thickBot="1" x14ac:dyDescent="0.3">
      <c r="A26" s="429"/>
      <c r="B26" s="194" t="s">
        <v>223</v>
      </c>
      <c r="C26" s="429"/>
      <c r="D26" s="429"/>
      <c r="E26" s="195">
        <v>0</v>
      </c>
      <c r="F26" s="196"/>
      <c r="G26" s="430"/>
      <c r="I26" s="426"/>
      <c r="J26" s="206" t="s">
        <v>224</v>
      </c>
      <c r="K26" s="428"/>
      <c r="L26" s="428"/>
      <c r="M26" s="428"/>
      <c r="N26" s="191">
        <f t="shared" si="2"/>
        <v>0</v>
      </c>
      <c r="S26" s="192"/>
      <c r="T26" s="193"/>
      <c r="V26" s="191"/>
    </row>
    <row r="27" spans="1:22" ht="17.25" thickBot="1" x14ac:dyDescent="0.3">
      <c r="A27" s="429"/>
      <c r="B27" s="194" t="s">
        <v>224</v>
      </c>
      <c r="C27" s="429"/>
      <c r="D27" s="429"/>
      <c r="E27" s="195">
        <v>0</v>
      </c>
      <c r="F27" s="196"/>
      <c r="G27" s="430"/>
      <c r="I27" s="187" t="s">
        <v>225</v>
      </c>
      <c r="J27" s="206" t="s">
        <v>226</v>
      </c>
      <c r="K27" s="207" t="s">
        <v>206</v>
      </c>
      <c r="L27" s="211">
        <v>120</v>
      </c>
      <c r="M27" s="211"/>
      <c r="N27" s="191">
        <f t="shared" si="2"/>
        <v>-120</v>
      </c>
      <c r="S27" s="192"/>
      <c r="T27" s="193"/>
      <c r="V27" s="191"/>
    </row>
    <row r="28" spans="1:22" x14ac:dyDescent="0.25">
      <c r="A28" s="182">
        <v>17</v>
      </c>
      <c r="B28" s="204" t="s">
        <v>226</v>
      </c>
      <c r="C28" s="182" t="s">
        <v>206</v>
      </c>
      <c r="D28" s="182">
        <v>31</v>
      </c>
      <c r="E28" s="195">
        <v>5500</v>
      </c>
      <c r="F28" s="196">
        <f>D28*E28</f>
        <v>170500</v>
      </c>
      <c r="G28" s="197"/>
      <c r="I28" s="425"/>
      <c r="J28" s="216" t="s">
        <v>227</v>
      </c>
      <c r="K28" s="427"/>
      <c r="L28" s="427"/>
      <c r="M28" s="427"/>
      <c r="N28" s="191">
        <f t="shared" si="2"/>
        <v>31</v>
      </c>
      <c r="S28" s="192"/>
      <c r="T28" s="193"/>
      <c r="V28" s="191"/>
    </row>
    <row r="29" spans="1:22" ht="17.25" thickBot="1" x14ac:dyDescent="0.3">
      <c r="A29" s="429"/>
      <c r="B29" s="194" t="s">
        <v>227</v>
      </c>
      <c r="C29" s="429"/>
      <c r="D29" s="429"/>
      <c r="E29" s="195">
        <v>0</v>
      </c>
      <c r="F29" s="196"/>
      <c r="G29" s="430"/>
      <c r="I29" s="426"/>
      <c r="J29" s="206" t="s">
        <v>223</v>
      </c>
      <c r="K29" s="428"/>
      <c r="L29" s="428"/>
      <c r="M29" s="428"/>
      <c r="N29" s="191">
        <f t="shared" si="2"/>
        <v>0</v>
      </c>
      <c r="S29" s="192"/>
      <c r="T29" s="193"/>
      <c r="V29" s="191"/>
    </row>
    <row r="30" spans="1:22" ht="17.25" thickBot="1" x14ac:dyDescent="0.3">
      <c r="A30" s="429"/>
      <c r="B30" s="194" t="s">
        <v>223</v>
      </c>
      <c r="C30" s="429"/>
      <c r="D30" s="429"/>
      <c r="E30" s="195">
        <v>0</v>
      </c>
      <c r="F30" s="196"/>
      <c r="G30" s="430"/>
      <c r="I30" s="187">
        <v>18</v>
      </c>
      <c r="J30" s="206" t="s">
        <v>228</v>
      </c>
      <c r="K30" s="207" t="s">
        <v>206</v>
      </c>
      <c r="L30" s="211">
        <v>120</v>
      </c>
      <c r="M30" s="211"/>
      <c r="N30" s="191">
        <f t="shared" si="2"/>
        <v>-120</v>
      </c>
      <c r="S30" s="192"/>
      <c r="T30" s="193"/>
      <c r="V30" s="191"/>
    </row>
    <row r="31" spans="1:22" x14ac:dyDescent="0.25">
      <c r="A31" s="182">
        <v>18</v>
      </c>
      <c r="B31" s="204" t="s">
        <v>228</v>
      </c>
      <c r="C31" s="182" t="s">
        <v>206</v>
      </c>
      <c r="D31" s="182">
        <v>31</v>
      </c>
      <c r="E31" s="195">
        <v>5500</v>
      </c>
      <c r="F31" s="196">
        <f>D31*E31</f>
        <v>170500</v>
      </c>
      <c r="G31" s="197"/>
      <c r="I31" s="425"/>
      <c r="J31" s="216" t="s">
        <v>229</v>
      </c>
      <c r="K31" s="427"/>
      <c r="L31" s="427"/>
      <c r="M31" s="427"/>
      <c r="N31" s="191">
        <f t="shared" si="2"/>
        <v>31</v>
      </c>
      <c r="S31" s="192"/>
      <c r="T31" s="193"/>
      <c r="V31" s="191"/>
    </row>
    <row r="32" spans="1:22" ht="17.25" thickBot="1" x14ac:dyDescent="0.3">
      <c r="A32" s="429"/>
      <c r="B32" s="194" t="s">
        <v>229</v>
      </c>
      <c r="C32" s="429"/>
      <c r="D32" s="429"/>
      <c r="E32" s="195">
        <v>0</v>
      </c>
      <c r="F32" s="196"/>
      <c r="G32" s="430"/>
      <c r="I32" s="426"/>
      <c r="J32" s="206" t="s">
        <v>230</v>
      </c>
      <c r="K32" s="428"/>
      <c r="L32" s="428"/>
      <c r="M32" s="428"/>
      <c r="N32" s="191">
        <f t="shared" si="2"/>
        <v>0</v>
      </c>
      <c r="S32" s="192"/>
      <c r="T32" s="193"/>
      <c r="V32" s="191"/>
    </row>
    <row r="33" spans="1:22" ht="17.25" thickBot="1" x14ac:dyDescent="0.3">
      <c r="A33" s="429"/>
      <c r="B33" s="194" t="s">
        <v>230</v>
      </c>
      <c r="C33" s="429"/>
      <c r="D33" s="429"/>
      <c r="E33" s="195">
        <v>0</v>
      </c>
      <c r="F33" s="196"/>
      <c r="G33" s="430"/>
      <c r="I33" s="187">
        <v>19</v>
      </c>
      <c r="J33" s="206" t="s">
        <v>231</v>
      </c>
      <c r="K33" s="207" t="s">
        <v>206</v>
      </c>
      <c r="L33" s="211">
        <v>120</v>
      </c>
      <c r="M33" s="207"/>
      <c r="N33" s="191">
        <f t="shared" si="2"/>
        <v>-120</v>
      </c>
      <c r="S33" s="192"/>
      <c r="T33" s="193"/>
      <c r="V33" s="191"/>
    </row>
    <row r="34" spans="1:22" s="191" customFormat="1" ht="23.25" customHeight="1" x14ac:dyDescent="0.25">
      <c r="A34" s="198">
        <v>19</v>
      </c>
      <c r="B34" s="205" t="s">
        <v>231</v>
      </c>
      <c r="C34" s="198" t="s">
        <v>206</v>
      </c>
      <c r="D34" s="182">
        <v>31</v>
      </c>
      <c r="E34" s="200">
        <v>13200.000000000002</v>
      </c>
      <c r="F34" s="201">
        <f>D34*E34</f>
        <v>409200.00000000006</v>
      </c>
      <c r="G34" s="202"/>
      <c r="I34" s="425"/>
      <c r="J34" s="216" t="s">
        <v>232</v>
      </c>
      <c r="K34" s="427"/>
      <c r="L34" s="427"/>
      <c r="M34" s="427"/>
      <c r="N34" s="191">
        <f t="shared" si="2"/>
        <v>31</v>
      </c>
      <c r="S34" s="192"/>
      <c r="T34" s="193"/>
      <c r="U34" s="192"/>
    </row>
    <row r="35" spans="1:22" ht="19.5" customHeight="1" thickBot="1" x14ac:dyDescent="0.3">
      <c r="A35" s="429"/>
      <c r="B35" s="194" t="s">
        <v>232</v>
      </c>
      <c r="C35" s="429"/>
      <c r="D35" s="429"/>
      <c r="E35" s="195">
        <v>0</v>
      </c>
      <c r="F35" s="196"/>
      <c r="G35" s="430"/>
      <c r="I35" s="426"/>
      <c r="J35" s="206" t="s">
        <v>233</v>
      </c>
      <c r="K35" s="428"/>
      <c r="L35" s="428"/>
      <c r="M35" s="428"/>
      <c r="N35" s="191">
        <f t="shared" si="2"/>
        <v>0</v>
      </c>
      <c r="S35" s="192"/>
      <c r="T35" s="193"/>
      <c r="V35" s="191"/>
    </row>
    <row r="36" spans="1:22" ht="34.5" customHeight="1" thickBot="1" x14ac:dyDescent="0.3">
      <c r="A36" s="429"/>
      <c r="B36" s="194" t="s">
        <v>233</v>
      </c>
      <c r="C36" s="429"/>
      <c r="D36" s="429"/>
      <c r="E36" s="195">
        <v>0</v>
      </c>
      <c r="F36" s="196"/>
      <c r="G36" s="430"/>
      <c r="I36" s="187" t="s">
        <v>234</v>
      </c>
      <c r="J36" s="206" t="s">
        <v>235</v>
      </c>
      <c r="K36" s="207" t="s">
        <v>206</v>
      </c>
      <c r="L36" s="211">
        <v>120</v>
      </c>
      <c r="M36" s="207"/>
      <c r="N36" s="191">
        <f t="shared" si="2"/>
        <v>-120</v>
      </c>
      <c r="S36" s="192"/>
      <c r="T36" s="193"/>
      <c r="V36" s="191"/>
    </row>
    <row r="37" spans="1:22" s="191" customFormat="1" ht="17.25" thickBot="1" x14ac:dyDescent="0.3">
      <c r="A37" s="198">
        <v>20</v>
      </c>
      <c r="B37" s="205" t="s">
        <v>235</v>
      </c>
      <c r="C37" s="198" t="s">
        <v>206</v>
      </c>
      <c r="D37" s="182">
        <v>31</v>
      </c>
      <c r="E37" s="200">
        <v>22000</v>
      </c>
      <c r="F37" s="201">
        <f>D37*E37</f>
        <v>682000</v>
      </c>
      <c r="G37" s="202"/>
      <c r="I37" s="187"/>
      <c r="J37" s="206" t="s">
        <v>236</v>
      </c>
      <c r="K37" s="207" t="s">
        <v>206</v>
      </c>
      <c r="L37" s="211">
        <v>120</v>
      </c>
      <c r="M37" s="211"/>
      <c r="N37" s="191">
        <f t="shared" si="2"/>
        <v>-89</v>
      </c>
      <c r="S37" s="192"/>
      <c r="T37" s="193"/>
      <c r="U37" s="164"/>
    </row>
    <row r="38" spans="1:22" x14ac:dyDescent="0.25">
      <c r="A38" s="182"/>
      <c r="B38" s="218" t="s">
        <v>236</v>
      </c>
      <c r="C38" s="182" t="s">
        <v>206</v>
      </c>
      <c r="D38" s="182">
        <v>31</v>
      </c>
      <c r="E38" s="195">
        <v>5500</v>
      </c>
      <c r="F38" s="196">
        <f>D38*E38</f>
        <v>170500</v>
      </c>
      <c r="G38" s="197"/>
      <c r="I38" s="425"/>
      <c r="J38" s="216" t="s">
        <v>237</v>
      </c>
      <c r="K38" s="427"/>
      <c r="L38" s="427"/>
      <c r="M38" s="427"/>
      <c r="N38" s="191">
        <f t="shared" si="2"/>
        <v>31</v>
      </c>
      <c r="S38" s="192"/>
      <c r="T38" s="193"/>
      <c r="V38" s="191"/>
    </row>
    <row r="39" spans="1:22" ht="17.25" thickBot="1" x14ac:dyDescent="0.3">
      <c r="A39" s="429"/>
      <c r="B39" s="194" t="s">
        <v>237</v>
      </c>
      <c r="C39" s="429"/>
      <c r="D39" s="429"/>
      <c r="E39" s="195">
        <v>0</v>
      </c>
      <c r="F39" s="196"/>
      <c r="G39" s="430"/>
      <c r="I39" s="426"/>
      <c r="J39" s="206" t="s">
        <v>238</v>
      </c>
      <c r="K39" s="428"/>
      <c r="L39" s="428"/>
      <c r="M39" s="428"/>
      <c r="N39" s="191">
        <f t="shared" si="2"/>
        <v>0</v>
      </c>
      <c r="S39" s="192"/>
      <c r="T39" s="193"/>
      <c r="V39" s="191"/>
    </row>
    <row r="40" spans="1:22" ht="17.25" thickBot="1" x14ac:dyDescent="0.3">
      <c r="A40" s="429"/>
      <c r="B40" s="194" t="s">
        <v>238</v>
      </c>
      <c r="C40" s="429"/>
      <c r="D40" s="429"/>
      <c r="E40" s="195">
        <v>0</v>
      </c>
      <c r="F40" s="196"/>
      <c r="G40" s="430"/>
      <c r="I40" s="187" t="s">
        <v>239</v>
      </c>
      <c r="J40" s="206" t="s">
        <v>240</v>
      </c>
      <c r="K40" s="207" t="s">
        <v>206</v>
      </c>
      <c r="L40" s="211">
        <v>10</v>
      </c>
      <c r="M40" s="207"/>
      <c r="N40" s="191">
        <f t="shared" si="2"/>
        <v>-10</v>
      </c>
      <c r="S40" s="192"/>
      <c r="T40" s="193"/>
      <c r="V40" s="191"/>
    </row>
    <row r="41" spans="1:22" ht="17.25" thickBot="1" x14ac:dyDescent="0.3">
      <c r="A41" s="182">
        <v>21</v>
      </c>
      <c r="B41" s="218" t="s">
        <v>240</v>
      </c>
      <c r="C41" s="182" t="s">
        <v>206</v>
      </c>
      <c r="D41" s="182">
        <v>31</v>
      </c>
      <c r="E41" s="195">
        <v>16500</v>
      </c>
      <c r="F41" s="196">
        <f>D41*E41</f>
        <v>511500</v>
      </c>
      <c r="G41" s="197"/>
      <c r="I41" s="187">
        <v>22</v>
      </c>
      <c r="J41" s="206" t="s">
        <v>241</v>
      </c>
      <c r="K41" s="207" t="s">
        <v>206</v>
      </c>
      <c r="L41" s="211">
        <v>30</v>
      </c>
      <c r="M41" s="207"/>
      <c r="N41" s="191">
        <f t="shared" si="2"/>
        <v>1</v>
      </c>
      <c r="S41" s="192"/>
      <c r="T41" s="193"/>
      <c r="V41" s="191"/>
    </row>
    <row r="42" spans="1:22" ht="33.75" thickBot="1" x14ac:dyDescent="0.3">
      <c r="A42" s="182">
        <v>22</v>
      </c>
      <c r="B42" s="218" t="s">
        <v>241</v>
      </c>
      <c r="C42" s="182" t="s">
        <v>206</v>
      </c>
      <c r="D42" s="182">
        <v>31</v>
      </c>
      <c r="E42" s="195">
        <v>11000</v>
      </c>
      <c r="F42" s="196">
        <f>D42*E42</f>
        <v>341000</v>
      </c>
      <c r="G42" s="197"/>
      <c r="I42" s="187">
        <v>23</v>
      </c>
      <c r="J42" s="206" t="s">
        <v>242</v>
      </c>
      <c r="K42" s="207" t="s">
        <v>206</v>
      </c>
      <c r="L42" s="211">
        <v>4</v>
      </c>
      <c r="M42" s="207"/>
      <c r="N42" s="191">
        <f t="shared" si="2"/>
        <v>27</v>
      </c>
      <c r="S42" s="192"/>
      <c r="T42" s="193"/>
      <c r="V42" s="191"/>
    </row>
    <row r="43" spans="1:22" ht="23.25" customHeight="1" thickBot="1" x14ac:dyDescent="0.3">
      <c r="A43" s="182">
        <v>23</v>
      </c>
      <c r="B43" s="218" t="s">
        <v>242</v>
      </c>
      <c r="C43" s="182" t="s">
        <v>206</v>
      </c>
      <c r="D43" s="182">
        <v>6</v>
      </c>
      <c r="E43" s="195">
        <v>22000</v>
      </c>
      <c r="F43" s="196">
        <f>D43*E43</f>
        <v>132000</v>
      </c>
      <c r="G43" s="197"/>
      <c r="I43" s="187">
        <v>24</v>
      </c>
      <c r="J43" s="206" t="s">
        <v>243</v>
      </c>
      <c r="K43" s="207" t="s">
        <v>206</v>
      </c>
      <c r="L43" s="211">
        <v>180</v>
      </c>
      <c r="M43" s="207"/>
      <c r="N43" s="191">
        <f t="shared" si="2"/>
        <v>-174</v>
      </c>
      <c r="S43" s="192"/>
      <c r="T43" s="193"/>
      <c r="V43" s="191"/>
    </row>
    <row r="44" spans="1:22" ht="22.5" customHeight="1" thickBot="1" x14ac:dyDescent="0.3">
      <c r="A44" s="182"/>
      <c r="B44" s="194" t="s">
        <v>244</v>
      </c>
      <c r="C44" s="182"/>
      <c r="D44" s="182"/>
      <c r="E44" s="195">
        <v>0</v>
      </c>
      <c r="F44" s="196"/>
      <c r="G44" s="197"/>
      <c r="I44" s="187">
        <v>25</v>
      </c>
      <c r="J44" s="206" t="s">
        <v>245</v>
      </c>
      <c r="K44" s="207" t="s">
        <v>206</v>
      </c>
      <c r="L44" s="211">
        <v>180</v>
      </c>
      <c r="M44" s="211"/>
      <c r="N44" s="191">
        <f t="shared" si="2"/>
        <v>-180</v>
      </c>
      <c r="S44" s="192"/>
      <c r="T44" s="193"/>
      <c r="V44" s="191"/>
    </row>
    <row r="45" spans="1:22" ht="21" customHeight="1" thickBot="1" x14ac:dyDescent="0.3">
      <c r="A45" s="182">
        <v>24</v>
      </c>
      <c r="B45" s="218" t="s">
        <v>246</v>
      </c>
      <c r="C45" s="182" t="s">
        <v>206</v>
      </c>
      <c r="D45" s="182">
        <v>6</v>
      </c>
      <c r="E45" s="195">
        <v>11000</v>
      </c>
      <c r="F45" s="196">
        <f>D45*E45</f>
        <v>66000</v>
      </c>
      <c r="G45" s="197"/>
      <c r="I45" s="187">
        <v>26</v>
      </c>
      <c r="J45" s="206" t="s">
        <v>247</v>
      </c>
      <c r="K45" s="207" t="s">
        <v>200</v>
      </c>
      <c r="L45" s="211">
        <v>84</v>
      </c>
      <c r="M45" s="211"/>
      <c r="N45" s="191">
        <f t="shared" si="2"/>
        <v>-78</v>
      </c>
      <c r="S45" s="192"/>
      <c r="T45" s="193"/>
      <c r="V45" s="191"/>
    </row>
    <row r="46" spans="1:22" ht="17.25" thickBot="1" x14ac:dyDescent="0.3">
      <c r="A46" s="182"/>
      <c r="B46" s="194" t="s">
        <v>248</v>
      </c>
      <c r="C46" s="182"/>
      <c r="D46" s="182"/>
      <c r="E46" s="195">
        <v>0</v>
      </c>
      <c r="F46" s="196"/>
      <c r="G46" s="197"/>
      <c r="I46" s="187">
        <v>27</v>
      </c>
      <c r="J46" s="206" t="s">
        <v>249</v>
      </c>
      <c r="K46" s="207" t="s">
        <v>206</v>
      </c>
      <c r="L46" s="211">
        <v>66</v>
      </c>
      <c r="M46" s="211"/>
      <c r="N46" s="191">
        <f t="shared" si="2"/>
        <v>-66</v>
      </c>
      <c r="S46" s="192"/>
      <c r="T46" s="193"/>
      <c r="V46" s="191"/>
    </row>
    <row r="47" spans="1:22" ht="33.75" thickBot="1" x14ac:dyDescent="0.3">
      <c r="A47" s="182">
        <v>25</v>
      </c>
      <c r="B47" s="218" t="s">
        <v>250</v>
      </c>
      <c r="C47" s="182" t="s">
        <v>206</v>
      </c>
      <c r="D47" s="182">
        <v>6</v>
      </c>
      <c r="E47" s="195">
        <v>5500</v>
      </c>
      <c r="F47" s="196">
        <f>D47*E47</f>
        <v>33000</v>
      </c>
      <c r="G47" s="197"/>
      <c r="I47" s="219"/>
      <c r="J47" s="212" t="s">
        <v>251</v>
      </c>
      <c r="K47" s="211"/>
      <c r="L47" s="211">
        <v>11</v>
      </c>
      <c r="M47" s="211"/>
      <c r="N47" s="191">
        <f t="shared" si="2"/>
        <v>-5</v>
      </c>
      <c r="S47" s="192"/>
      <c r="T47" s="193"/>
      <c r="V47" s="191"/>
    </row>
    <row r="48" spans="1:22" ht="17.25" thickBot="1" x14ac:dyDescent="0.3">
      <c r="A48" s="182"/>
      <c r="B48" s="194" t="s">
        <v>252</v>
      </c>
      <c r="C48" s="182"/>
      <c r="D48" s="182"/>
      <c r="E48" s="195">
        <v>0</v>
      </c>
      <c r="F48" s="196"/>
      <c r="G48" s="197"/>
      <c r="I48" s="219"/>
      <c r="J48" s="212" t="s">
        <v>253</v>
      </c>
      <c r="K48" s="211"/>
      <c r="L48" s="211">
        <v>11</v>
      </c>
      <c r="M48" s="211"/>
      <c r="N48" s="191">
        <f t="shared" si="2"/>
        <v>-11</v>
      </c>
      <c r="S48" s="192"/>
      <c r="T48" s="193"/>
      <c r="V48" s="191"/>
    </row>
    <row r="49" spans="1:22" ht="17.25" thickBot="1" x14ac:dyDescent="0.3">
      <c r="A49" s="182">
        <v>26</v>
      </c>
      <c r="B49" s="218" t="s">
        <v>247</v>
      </c>
      <c r="C49" s="182" t="s">
        <v>200</v>
      </c>
      <c r="D49" s="182">
        <v>6</v>
      </c>
      <c r="E49" s="195">
        <v>5500</v>
      </c>
      <c r="F49" s="196">
        <f>D49*E49</f>
        <v>33000</v>
      </c>
      <c r="G49" s="197"/>
      <c r="I49" s="219"/>
      <c r="J49" s="212" t="s">
        <v>254</v>
      </c>
      <c r="K49" s="211"/>
      <c r="L49" s="211">
        <v>11</v>
      </c>
      <c r="M49" s="211"/>
      <c r="N49" s="191">
        <f t="shared" si="2"/>
        <v>-5</v>
      </c>
      <c r="S49" s="192"/>
      <c r="T49" s="193"/>
      <c r="V49" s="191"/>
    </row>
    <row r="50" spans="1:22" ht="33.75" thickBot="1" x14ac:dyDescent="0.3">
      <c r="A50" s="182">
        <v>27</v>
      </c>
      <c r="B50" s="218" t="s">
        <v>249</v>
      </c>
      <c r="C50" s="182" t="s">
        <v>206</v>
      </c>
      <c r="D50" s="182">
        <v>6</v>
      </c>
      <c r="E50" s="195">
        <v>22000</v>
      </c>
      <c r="F50" s="196">
        <f>D50*E50</f>
        <v>132000</v>
      </c>
      <c r="G50" s="197"/>
      <c r="I50" s="219"/>
      <c r="J50" s="212" t="s">
        <v>255</v>
      </c>
      <c r="K50" s="211"/>
      <c r="L50" s="211">
        <v>11</v>
      </c>
      <c r="M50" s="211"/>
      <c r="N50" s="191">
        <f t="shared" si="2"/>
        <v>-5</v>
      </c>
      <c r="S50" s="192"/>
      <c r="T50" s="193"/>
      <c r="V50" s="191"/>
    </row>
    <row r="51" spans="1:22" ht="33.75" thickBot="1" x14ac:dyDescent="0.3">
      <c r="A51" s="220"/>
      <c r="B51" s="214" t="s">
        <v>251</v>
      </c>
      <c r="C51" s="182"/>
      <c r="D51" s="182">
        <v>1</v>
      </c>
      <c r="E51" s="195">
        <v>0</v>
      </c>
      <c r="F51" s="196"/>
      <c r="G51" s="197"/>
      <c r="I51" s="219"/>
      <c r="J51" s="212" t="s">
        <v>256</v>
      </c>
      <c r="K51" s="211"/>
      <c r="L51" s="211">
        <v>11</v>
      </c>
      <c r="M51" s="211"/>
      <c r="N51" s="191">
        <f t="shared" si="2"/>
        <v>-10</v>
      </c>
      <c r="S51" s="192"/>
      <c r="T51" s="193"/>
      <c r="V51" s="191"/>
    </row>
    <row r="52" spans="1:22" ht="17.25" thickBot="1" x14ac:dyDescent="0.3">
      <c r="A52" s="220"/>
      <c r="B52" s="214" t="s">
        <v>253</v>
      </c>
      <c r="C52" s="182"/>
      <c r="D52" s="182">
        <v>1</v>
      </c>
      <c r="E52" s="195">
        <v>0</v>
      </c>
      <c r="F52" s="196"/>
      <c r="G52" s="197"/>
      <c r="I52" s="219"/>
      <c r="J52" s="212" t="s">
        <v>257</v>
      </c>
      <c r="K52" s="211"/>
      <c r="L52" s="211">
        <v>11</v>
      </c>
      <c r="M52" s="211"/>
      <c r="N52" s="191">
        <f t="shared" si="2"/>
        <v>-10</v>
      </c>
      <c r="S52" s="192"/>
      <c r="T52" s="193"/>
      <c r="V52" s="191"/>
    </row>
    <row r="53" spans="1:22" ht="17.25" thickBot="1" x14ac:dyDescent="0.3">
      <c r="A53" s="220"/>
      <c r="B53" s="214" t="s">
        <v>254</v>
      </c>
      <c r="C53" s="182"/>
      <c r="D53" s="182">
        <v>1</v>
      </c>
      <c r="E53" s="195">
        <v>0</v>
      </c>
      <c r="F53" s="196"/>
      <c r="G53" s="197"/>
      <c r="I53" s="219">
        <v>28</v>
      </c>
      <c r="J53" s="206" t="s">
        <v>258</v>
      </c>
      <c r="K53" s="211" t="s">
        <v>92</v>
      </c>
      <c r="L53" s="211">
        <v>16</v>
      </c>
      <c r="M53" s="207"/>
      <c r="N53" s="191">
        <f t="shared" si="2"/>
        <v>-15</v>
      </c>
      <c r="S53" s="192"/>
      <c r="T53" s="193"/>
      <c r="V53" s="191"/>
    </row>
    <row r="54" spans="1:22" x14ac:dyDescent="0.25">
      <c r="A54" s="220"/>
      <c r="B54" s="214" t="s">
        <v>255</v>
      </c>
      <c r="C54" s="182"/>
      <c r="D54" s="182">
        <v>1</v>
      </c>
      <c r="E54" s="195">
        <v>0</v>
      </c>
      <c r="F54" s="196"/>
      <c r="G54" s="197"/>
      <c r="I54" s="432"/>
      <c r="J54" s="216" t="s">
        <v>259</v>
      </c>
      <c r="K54" s="427"/>
      <c r="L54" s="427"/>
      <c r="M54" s="436"/>
      <c r="N54" s="191">
        <f t="shared" si="2"/>
        <v>1</v>
      </c>
      <c r="S54" s="192"/>
      <c r="T54" s="193"/>
      <c r="V54" s="191"/>
    </row>
    <row r="55" spans="1:22" ht="17.25" thickBot="1" x14ac:dyDescent="0.3">
      <c r="A55" s="220"/>
      <c r="B55" s="214" t="s">
        <v>256</v>
      </c>
      <c r="C55" s="182"/>
      <c r="D55" s="182">
        <v>1</v>
      </c>
      <c r="E55" s="195">
        <v>0</v>
      </c>
      <c r="F55" s="196"/>
      <c r="G55" s="197"/>
      <c r="I55" s="433"/>
      <c r="J55" s="206" t="s">
        <v>260</v>
      </c>
      <c r="K55" s="428"/>
      <c r="L55" s="428"/>
      <c r="M55" s="437"/>
      <c r="N55" s="191">
        <f t="shared" si="2"/>
        <v>1</v>
      </c>
      <c r="S55" s="192"/>
      <c r="T55" s="193"/>
      <c r="V55" s="191"/>
    </row>
    <row r="56" spans="1:22" ht="17.25" thickBot="1" x14ac:dyDescent="0.3">
      <c r="A56" s="220"/>
      <c r="B56" s="214" t="s">
        <v>257</v>
      </c>
      <c r="C56" s="182"/>
      <c r="D56" s="182">
        <v>1</v>
      </c>
      <c r="E56" s="195">
        <v>0</v>
      </c>
      <c r="F56" s="196"/>
      <c r="G56" s="197"/>
      <c r="I56" s="219">
        <v>29</v>
      </c>
      <c r="J56" s="206" t="s">
        <v>261</v>
      </c>
      <c r="K56" s="207" t="s">
        <v>206</v>
      </c>
      <c r="L56" s="207">
        <v>40</v>
      </c>
      <c r="M56" s="207"/>
      <c r="N56" s="191">
        <f t="shared" si="2"/>
        <v>-39</v>
      </c>
      <c r="S56" s="192"/>
      <c r="T56" s="193"/>
      <c r="V56" s="191"/>
    </row>
    <row r="57" spans="1:22" ht="17.25" thickBot="1" x14ac:dyDescent="0.3">
      <c r="A57" s="220">
        <v>28</v>
      </c>
      <c r="B57" s="218" t="s">
        <v>258</v>
      </c>
      <c r="C57" s="182" t="s">
        <v>92</v>
      </c>
      <c r="D57" s="182">
        <v>6</v>
      </c>
      <c r="E57" s="195">
        <v>55000.000000000007</v>
      </c>
      <c r="F57" s="196">
        <f>D57*E57</f>
        <v>330000.00000000006</v>
      </c>
      <c r="G57" s="197"/>
      <c r="I57" s="219"/>
      <c r="J57" s="206" t="s">
        <v>262</v>
      </c>
      <c r="K57" s="211"/>
      <c r="L57" s="211"/>
      <c r="M57" s="211"/>
      <c r="N57" s="191">
        <f t="shared" si="2"/>
        <v>6</v>
      </c>
      <c r="S57" s="192"/>
      <c r="T57" s="193"/>
      <c r="V57" s="191"/>
    </row>
    <row r="58" spans="1:22" ht="17.25" thickBot="1" x14ac:dyDescent="0.3">
      <c r="A58" s="431"/>
      <c r="B58" s="194" t="s">
        <v>259</v>
      </c>
      <c r="C58" s="429"/>
      <c r="D58" s="429"/>
      <c r="E58" s="195">
        <v>0</v>
      </c>
      <c r="F58" s="196"/>
      <c r="G58" s="430"/>
      <c r="I58" s="219">
        <v>30</v>
      </c>
      <c r="J58" s="206" t="s">
        <v>263</v>
      </c>
      <c r="K58" s="207" t="s">
        <v>206</v>
      </c>
      <c r="L58" s="207">
        <v>40</v>
      </c>
      <c r="M58" s="207"/>
      <c r="N58" s="191">
        <f t="shared" si="2"/>
        <v>-40</v>
      </c>
      <c r="S58" s="192"/>
      <c r="T58" s="193"/>
      <c r="V58" s="191"/>
    </row>
    <row r="59" spans="1:22" ht="17.25" thickBot="1" x14ac:dyDescent="0.3">
      <c r="A59" s="431"/>
      <c r="B59" s="194" t="s">
        <v>260</v>
      </c>
      <c r="C59" s="429"/>
      <c r="D59" s="429"/>
      <c r="E59" s="195">
        <v>0</v>
      </c>
      <c r="F59" s="196"/>
      <c r="G59" s="430"/>
      <c r="I59" s="219"/>
      <c r="J59" s="206" t="s">
        <v>264</v>
      </c>
      <c r="K59" s="211"/>
      <c r="L59" s="211"/>
      <c r="M59" s="211"/>
      <c r="N59" s="191">
        <f t="shared" si="2"/>
        <v>0</v>
      </c>
      <c r="S59" s="192"/>
      <c r="T59" s="193"/>
      <c r="V59" s="191"/>
    </row>
    <row r="60" spans="1:22" ht="17.25" thickBot="1" x14ac:dyDescent="0.3">
      <c r="A60" s="220">
        <v>29</v>
      </c>
      <c r="B60" s="218" t="s">
        <v>261</v>
      </c>
      <c r="C60" s="182" t="s">
        <v>206</v>
      </c>
      <c r="D60" s="182">
        <v>6</v>
      </c>
      <c r="E60" s="195">
        <v>77000</v>
      </c>
      <c r="F60" s="196">
        <f>D60*E60</f>
        <v>462000</v>
      </c>
      <c r="G60" s="197"/>
      <c r="I60" s="219">
        <v>31</v>
      </c>
      <c r="J60" s="206" t="s">
        <v>265</v>
      </c>
      <c r="K60" s="211" t="s">
        <v>266</v>
      </c>
      <c r="L60" s="207">
        <v>40</v>
      </c>
      <c r="M60" s="207"/>
      <c r="N60" s="191">
        <f t="shared" si="2"/>
        <v>-34</v>
      </c>
      <c r="S60" s="192"/>
      <c r="T60" s="193"/>
      <c r="V60" s="191"/>
    </row>
    <row r="61" spans="1:22" ht="17.25" thickBot="1" x14ac:dyDescent="0.3">
      <c r="A61" s="220"/>
      <c r="B61" s="194" t="s">
        <v>262</v>
      </c>
      <c r="C61" s="182"/>
      <c r="D61" s="182"/>
      <c r="E61" s="195">
        <v>0</v>
      </c>
      <c r="F61" s="196"/>
      <c r="G61" s="197"/>
      <c r="I61" s="219"/>
      <c r="J61" s="206" t="s">
        <v>267</v>
      </c>
      <c r="K61" s="211"/>
      <c r="L61" s="211"/>
      <c r="M61" s="211"/>
      <c r="N61" s="191">
        <f t="shared" si="2"/>
        <v>0</v>
      </c>
      <c r="S61" s="192"/>
      <c r="T61" s="193"/>
      <c r="V61" s="191"/>
    </row>
    <row r="62" spans="1:22" ht="17.25" thickBot="1" x14ac:dyDescent="0.3">
      <c r="A62" s="220">
        <v>30</v>
      </c>
      <c r="B62" s="218" t="s">
        <v>263</v>
      </c>
      <c r="C62" s="182" t="s">
        <v>206</v>
      </c>
      <c r="D62" s="182">
        <v>6</v>
      </c>
      <c r="E62" s="195">
        <v>55000.000000000007</v>
      </c>
      <c r="F62" s="196">
        <f>D62*E62</f>
        <v>330000.00000000006</v>
      </c>
      <c r="G62" s="197"/>
      <c r="I62" s="219" t="s">
        <v>268</v>
      </c>
      <c r="J62" s="206" t="s">
        <v>269</v>
      </c>
      <c r="K62" s="211" t="s">
        <v>162</v>
      </c>
      <c r="L62" s="207">
        <v>40</v>
      </c>
      <c r="M62" s="207"/>
      <c r="N62" s="191">
        <f t="shared" si="2"/>
        <v>-34</v>
      </c>
      <c r="S62" s="192"/>
      <c r="T62" s="193"/>
      <c r="V62" s="191"/>
    </row>
    <row r="63" spans="1:22" x14ac:dyDescent="0.25">
      <c r="A63" s="220"/>
      <c r="B63" s="194" t="s">
        <v>264</v>
      </c>
      <c r="C63" s="182"/>
      <c r="D63" s="182"/>
      <c r="E63" s="195">
        <v>0</v>
      </c>
      <c r="F63" s="196"/>
      <c r="G63" s="197"/>
      <c r="I63" s="432"/>
      <c r="J63" s="216" t="s">
        <v>270</v>
      </c>
      <c r="K63" s="427"/>
      <c r="L63" s="427"/>
      <c r="M63" s="427"/>
      <c r="N63" s="191">
        <f t="shared" si="2"/>
        <v>0</v>
      </c>
      <c r="S63" s="192"/>
      <c r="T63" s="193"/>
      <c r="V63" s="191"/>
    </row>
    <row r="64" spans="1:22" ht="17.25" thickBot="1" x14ac:dyDescent="0.3">
      <c r="A64" s="220">
        <v>31</v>
      </c>
      <c r="B64" s="218" t="s">
        <v>265</v>
      </c>
      <c r="C64" s="182" t="s">
        <v>266</v>
      </c>
      <c r="D64" s="182">
        <v>6</v>
      </c>
      <c r="E64" s="195">
        <v>11000</v>
      </c>
      <c r="F64" s="196">
        <f>D64*E64</f>
        <v>66000</v>
      </c>
      <c r="G64" s="197"/>
      <c r="I64" s="433"/>
      <c r="J64" s="206" t="s">
        <v>271</v>
      </c>
      <c r="K64" s="428"/>
      <c r="L64" s="428"/>
      <c r="M64" s="428"/>
      <c r="N64" s="191">
        <f t="shared" si="2"/>
        <v>6</v>
      </c>
      <c r="S64" s="192"/>
      <c r="T64" s="193"/>
      <c r="V64" s="191"/>
    </row>
    <row r="65" spans="1:22" ht="17.25" thickBot="1" x14ac:dyDescent="0.3">
      <c r="A65" s="220"/>
      <c r="B65" s="194" t="s">
        <v>267</v>
      </c>
      <c r="C65" s="182"/>
      <c r="D65" s="182"/>
      <c r="E65" s="195">
        <v>0</v>
      </c>
      <c r="F65" s="196"/>
      <c r="G65" s="197"/>
      <c r="I65" s="219" t="s">
        <v>272</v>
      </c>
      <c r="J65" s="206" t="s">
        <v>273</v>
      </c>
      <c r="K65" s="211" t="s">
        <v>206</v>
      </c>
      <c r="L65" s="207">
        <v>40</v>
      </c>
      <c r="M65" s="207"/>
      <c r="N65" s="191">
        <f t="shared" si="2"/>
        <v>-40</v>
      </c>
      <c r="S65" s="192"/>
      <c r="T65" s="193"/>
      <c r="V65" s="191"/>
    </row>
    <row r="66" spans="1:22" s="191" customFormat="1" ht="33" x14ac:dyDescent="0.25">
      <c r="A66" s="222">
        <v>32</v>
      </c>
      <c r="B66" s="223" t="s">
        <v>269</v>
      </c>
      <c r="C66" s="198" t="s">
        <v>162</v>
      </c>
      <c r="D66" s="182">
        <v>6</v>
      </c>
      <c r="E66" s="200">
        <v>22000</v>
      </c>
      <c r="F66" s="201">
        <f>D66*E66</f>
        <v>132000</v>
      </c>
      <c r="G66" s="202"/>
      <c r="I66" s="432">
        <v>34</v>
      </c>
      <c r="J66" s="216" t="s">
        <v>274</v>
      </c>
      <c r="K66" s="427"/>
      <c r="L66" s="427"/>
      <c r="M66" s="427"/>
      <c r="N66" s="191">
        <f t="shared" si="2"/>
        <v>6</v>
      </c>
      <c r="S66" s="192"/>
      <c r="T66" s="193"/>
      <c r="U66" s="164"/>
    </row>
    <row r="67" spans="1:22" x14ac:dyDescent="0.25">
      <c r="A67" s="431"/>
      <c r="B67" s="194" t="s">
        <v>270</v>
      </c>
      <c r="C67" s="429"/>
      <c r="D67" s="429"/>
      <c r="E67" s="195">
        <v>0</v>
      </c>
      <c r="F67" s="196"/>
      <c r="G67" s="430"/>
      <c r="I67" s="434"/>
      <c r="J67" s="216" t="s">
        <v>275</v>
      </c>
      <c r="K67" s="435"/>
      <c r="L67" s="435"/>
      <c r="M67" s="435"/>
      <c r="N67" s="191">
        <f t="shared" si="2"/>
        <v>0</v>
      </c>
      <c r="S67" s="192"/>
      <c r="T67" s="193"/>
      <c r="V67" s="191"/>
    </row>
    <row r="68" spans="1:22" ht="17.25" thickBot="1" x14ac:dyDescent="0.3">
      <c r="A68" s="431"/>
      <c r="B68" s="194" t="s">
        <v>271</v>
      </c>
      <c r="C68" s="429"/>
      <c r="D68" s="429"/>
      <c r="E68" s="195">
        <v>0</v>
      </c>
      <c r="F68" s="196"/>
      <c r="G68" s="430"/>
      <c r="I68" s="433"/>
      <c r="J68" s="206" t="s">
        <v>276</v>
      </c>
      <c r="K68" s="428"/>
      <c r="L68" s="428"/>
      <c r="M68" s="428"/>
      <c r="N68" s="191">
        <f t="shared" si="2"/>
        <v>0</v>
      </c>
      <c r="S68" s="192"/>
      <c r="T68" s="193"/>
      <c r="V68" s="191"/>
    </row>
    <row r="69" spans="1:22" ht="17.25" thickBot="1" x14ac:dyDescent="0.3">
      <c r="A69" s="220">
        <v>33</v>
      </c>
      <c r="B69" s="218" t="s">
        <v>273</v>
      </c>
      <c r="C69" s="182" t="s">
        <v>206</v>
      </c>
      <c r="D69" s="182">
        <v>6</v>
      </c>
      <c r="E69" s="195">
        <v>33000</v>
      </c>
      <c r="F69" s="196">
        <f>D69*E69</f>
        <v>198000</v>
      </c>
      <c r="G69" s="197"/>
      <c r="I69" s="219">
        <v>35</v>
      </c>
      <c r="J69" s="206" t="s">
        <v>277</v>
      </c>
      <c r="K69" s="211" t="s">
        <v>278</v>
      </c>
      <c r="L69" s="207">
        <v>40</v>
      </c>
      <c r="M69" s="207"/>
      <c r="N69" s="191">
        <f t="shared" si="2"/>
        <v>-34</v>
      </c>
      <c r="S69" s="192"/>
      <c r="T69" s="193"/>
      <c r="V69" s="191"/>
    </row>
    <row r="70" spans="1:22" s="191" customFormat="1" ht="17.25" thickBot="1" x14ac:dyDescent="0.3">
      <c r="A70" s="222">
        <v>34</v>
      </c>
      <c r="B70" s="223" t="s">
        <v>274</v>
      </c>
      <c r="C70" s="198" t="s">
        <v>278</v>
      </c>
      <c r="D70" s="182">
        <v>1</v>
      </c>
      <c r="E70" s="200">
        <v>13200.000000000002</v>
      </c>
      <c r="F70" s="201">
        <f>D70*E70</f>
        <v>13200.000000000002</v>
      </c>
      <c r="G70" s="202"/>
      <c r="I70" s="219"/>
      <c r="J70" s="206" t="s">
        <v>279</v>
      </c>
      <c r="K70" s="211"/>
      <c r="L70" s="211"/>
      <c r="M70" s="211"/>
      <c r="N70" s="191">
        <f t="shared" si="2"/>
        <v>1</v>
      </c>
      <c r="S70" s="192"/>
      <c r="T70" s="193"/>
      <c r="U70" s="164"/>
    </row>
    <row r="71" spans="1:22" ht="17.25" thickBot="1" x14ac:dyDescent="0.3">
      <c r="A71" s="431"/>
      <c r="B71" s="194" t="s">
        <v>280</v>
      </c>
      <c r="C71" s="429"/>
      <c r="D71" s="429"/>
      <c r="E71" s="195">
        <v>0</v>
      </c>
      <c r="F71" s="196"/>
      <c r="G71" s="430"/>
      <c r="I71" s="219" t="s">
        <v>281</v>
      </c>
      <c r="J71" s="206" t="s">
        <v>282</v>
      </c>
      <c r="K71" s="211" t="s">
        <v>206</v>
      </c>
      <c r="L71" s="207">
        <v>40</v>
      </c>
      <c r="M71" s="207"/>
      <c r="N71" s="191">
        <f t="shared" si="2"/>
        <v>-40</v>
      </c>
      <c r="S71" s="192"/>
      <c r="T71" s="193"/>
      <c r="V71" s="191"/>
    </row>
    <row r="72" spans="1:22" x14ac:dyDescent="0.25">
      <c r="A72" s="431"/>
      <c r="B72" s="194" t="s">
        <v>283</v>
      </c>
      <c r="C72" s="429"/>
      <c r="D72" s="429"/>
      <c r="E72" s="195">
        <v>0</v>
      </c>
      <c r="F72" s="196"/>
      <c r="G72" s="430"/>
      <c r="I72" s="432">
        <v>37</v>
      </c>
      <c r="J72" s="216" t="s">
        <v>284</v>
      </c>
      <c r="K72" s="427" t="s">
        <v>278</v>
      </c>
      <c r="L72" s="436">
        <v>40</v>
      </c>
      <c r="M72" s="436"/>
      <c r="N72" s="191">
        <f t="shared" si="2"/>
        <v>-40</v>
      </c>
      <c r="S72" s="192"/>
      <c r="T72" s="193"/>
      <c r="V72" s="191"/>
    </row>
    <row r="73" spans="1:22" s="191" customFormat="1" ht="33" x14ac:dyDescent="0.25">
      <c r="A73" s="222">
        <v>35</v>
      </c>
      <c r="B73" s="223" t="s">
        <v>277</v>
      </c>
      <c r="C73" s="198" t="s">
        <v>278</v>
      </c>
      <c r="D73" s="182">
        <v>2</v>
      </c>
      <c r="E73" s="200">
        <v>13200.000000000002</v>
      </c>
      <c r="F73" s="201">
        <f>D73*E73</f>
        <v>26400.000000000004</v>
      </c>
      <c r="G73" s="202"/>
      <c r="I73" s="434"/>
      <c r="J73" s="216" t="s">
        <v>285</v>
      </c>
      <c r="K73" s="435"/>
      <c r="L73" s="438"/>
      <c r="M73" s="438"/>
      <c r="N73" s="191">
        <f t="shared" si="2"/>
        <v>2</v>
      </c>
      <c r="S73" s="192"/>
      <c r="T73" s="193"/>
      <c r="U73" s="164"/>
    </row>
    <row r="74" spans="1:22" ht="17.25" thickBot="1" x14ac:dyDescent="0.3">
      <c r="A74" s="220"/>
      <c r="B74" s="194" t="s">
        <v>279</v>
      </c>
      <c r="C74" s="182"/>
      <c r="D74" s="182"/>
      <c r="E74" s="195">
        <v>0</v>
      </c>
      <c r="F74" s="196"/>
      <c r="G74" s="197"/>
      <c r="I74" s="433"/>
      <c r="J74" s="206" t="s">
        <v>286</v>
      </c>
      <c r="K74" s="428"/>
      <c r="L74" s="437"/>
      <c r="M74" s="437"/>
      <c r="N74" s="191">
        <f t="shared" si="2"/>
        <v>0</v>
      </c>
      <c r="S74" s="192"/>
      <c r="T74" s="193"/>
      <c r="V74" s="191"/>
    </row>
    <row r="75" spans="1:22" ht="17.25" thickBot="1" x14ac:dyDescent="0.3">
      <c r="A75" s="220">
        <v>36</v>
      </c>
      <c r="B75" s="218" t="s">
        <v>282</v>
      </c>
      <c r="C75" s="182" t="s">
        <v>206</v>
      </c>
      <c r="D75" s="182">
        <v>2</v>
      </c>
      <c r="E75" s="195">
        <v>7700.0000000000009</v>
      </c>
      <c r="F75" s="196">
        <f>D75*E75</f>
        <v>15400.000000000002</v>
      </c>
      <c r="G75" s="197"/>
      <c r="I75" s="219">
        <v>38</v>
      </c>
      <c r="J75" s="206" t="s">
        <v>287</v>
      </c>
      <c r="K75" s="211" t="s">
        <v>206</v>
      </c>
      <c r="L75" s="207">
        <v>20</v>
      </c>
      <c r="M75" s="207"/>
      <c r="N75" s="191">
        <f t="shared" si="2"/>
        <v>-18</v>
      </c>
      <c r="S75" s="192"/>
      <c r="T75" s="193"/>
      <c r="V75" s="191"/>
    </row>
    <row r="76" spans="1:22" ht="33.75" thickBot="1" x14ac:dyDescent="0.3">
      <c r="A76" s="220">
        <v>37</v>
      </c>
      <c r="B76" s="218" t="s">
        <v>284</v>
      </c>
      <c r="C76" s="182" t="s">
        <v>278</v>
      </c>
      <c r="D76" s="182">
        <v>2</v>
      </c>
      <c r="E76" s="195">
        <v>5500</v>
      </c>
      <c r="F76" s="196">
        <f>D76*E76</f>
        <v>11000</v>
      </c>
      <c r="G76" s="197"/>
      <c r="I76" s="219">
        <v>39</v>
      </c>
      <c r="J76" s="206" t="s">
        <v>288</v>
      </c>
      <c r="K76" s="211" t="s">
        <v>206</v>
      </c>
      <c r="L76" s="207">
        <v>40</v>
      </c>
      <c r="M76" s="207"/>
      <c r="N76" s="191">
        <f t="shared" si="2"/>
        <v>-38</v>
      </c>
      <c r="S76" s="192"/>
      <c r="T76" s="193"/>
      <c r="U76" s="224"/>
      <c r="V76" s="191"/>
    </row>
    <row r="77" spans="1:22" ht="37.5" customHeight="1" thickBot="1" x14ac:dyDescent="0.3">
      <c r="A77" s="431"/>
      <c r="B77" s="194" t="s">
        <v>285</v>
      </c>
      <c r="C77" s="429"/>
      <c r="D77" s="429"/>
      <c r="E77" s="195">
        <v>0</v>
      </c>
      <c r="F77" s="196"/>
      <c r="G77" s="430"/>
      <c r="I77" s="219">
        <v>40</v>
      </c>
      <c r="J77" s="206" t="s">
        <v>289</v>
      </c>
      <c r="K77" s="211" t="s">
        <v>290</v>
      </c>
      <c r="L77" s="207">
        <v>40</v>
      </c>
      <c r="M77" s="207"/>
      <c r="N77" s="191">
        <f t="shared" si="2"/>
        <v>-40</v>
      </c>
      <c r="S77" s="192"/>
      <c r="T77" s="193"/>
      <c r="V77" s="191"/>
    </row>
    <row r="78" spans="1:22" ht="17.25" thickBot="1" x14ac:dyDescent="0.3">
      <c r="A78" s="431"/>
      <c r="B78" s="194" t="s">
        <v>286</v>
      </c>
      <c r="C78" s="429"/>
      <c r="D78" s="429"/>
      <c r="E78" s="195">
        <v>0</v>
      </c>
      <c r="F78" s="196"/>
      <c r="G78" s="430"/>
      <c r="I78" s="219"/>
      <c r="J78" s="206" t="s">
        <v>291</v>
      </c>
      <c r="K78" s="211"/>
      <c r="L78" s="211"/>
      <c r="M78" s="211"/>
      <c r="N78" s="191">
        <f t="shared" ref="N78:N139" si="3">D78-L78</f>
        <v>0</v>
      </c>
      <c r="S78" s="192"/>
      <c r="T78" s="193"/>
      <c r="V78" s="191"/>
    </row>
    <row r="79" spans="1:22" ht="17.25" thickBot="1" x14ac:dyDescent="0.3">
      <c r="A79" s="220">
        <v>38</v>
      </c>
      <c r="B79" s="218" t="s">
        <v>287</v>
      </c>
      <c r="C79" s="182" t="s">
        <v>206</v>
      </c>
      <c r="D79" s="182">
        <v>6</v>
      </c>
      <c r="E79" s="195">
        <v>44000</v>
      </c>
      <c r="F79" s="196">
        <f>D79*E79</f>
        <v>264000</v>
      </c>
      <c r="G79" s="197"/>
      <c r="I79" s="219" t="s">
        <v>292</v>
      </c>
      <c r="J79" s="206" t="s">
        <v>293</v>
      </c>
      <c r="K79" s="211" t="s">
        <v>206</v>
      </c>
      <c r="L79" s="207">
        <v>40</v>
      </c>
      <c r="M79" s="207"/>
      <c r="N79" s="191">
        <f t="shared" si="3"/>
        <v>-34</v>
      </c>
      <c r="S79" s="192"/>
      <c r="T79" s="193"/>
      <c r="V79" s="191"/>
    </row>
    <row r="80" spans="1:22" x14ac:dyDescent="0.25">
      <c r="A80" s="220">
        <v>39</v>
      </c>
      <c r="B80" s="218" t="s">
        <v>288</v>
      </c>
      <c r="C80" s="182" t="s">
        <v>206</v>
      </c>
      <c r="D80" s="182">
        <v>6</v>
      </c>
      <c r="E80" s="195">
        <v>33000</v>
      </c>
      <c r="F80" s="196">
        <f>D80*E80</f>
        <v>198000</v>
      </c>
      <c r="G80" s="197"/>
      <c r="I80" s="432">
        <v>42</v>
      </c>
      <c r="J80" s="216" t="s">
        <v>294</v>
      </c>
      <c r="K80" s="427"/>
      <c r="L80" s="427" t="s">
        <v>295</v>
      </c>
      <c r="M80" s="427"/>
      <c r="N80" s="191">
        <f t="shared" si="3"/>
        <v>-32</v>
      </c>
      <c r="S80" s="192"/>
      <c r="T80" s="193"/>
      <c r="V80" s="191"/>
    </row>
    <row r="81" spans="1:22" x14ac:dyDescent="0.25">
      <c r="A81" s="220">
        <v>40</v>
      </c>
      <c r="B81" s="218" t="s">
        <v>289</v>
      </c>
      <c r="C81" s="182" t="s">
        <v>290</v>
      </c>
      <c r="D81" s="182">
        <v>6</v>
      </c>
      <c r="E81" s="195">
        <v>11000</v>
      </c>
      <c r="F81" s="196">
        <f>D81*E81</f>
        <v>66000</v>
      </c>
      <c r="G81" s="197"/>
      <c r="I81" s="434"/>
      <c r="J81" s="216" t="s">
        <v>296</v>
      </c>
      <c r="K81" s="435"/>
      <c r="L81" s="435"/>
      <c r="M81" s="435"/>
      <c r="N81" s="191">
        <f t="shared" si="3"/>
        <v>6</v>
      </c>
      <c r="S81" s="192"/>
      <c r="T81" s="193"/>
      <c r="V81" s="191"/>
    </row>
    <row r="82" spans="1:22" ht="17.25" thickBot="1" x14ac:dyDescent="0.3">
      <c r="A82" s="220"/>
      <c r="B82" s="194" t="s">
        <v>291</v>
      </c>
      <c r="C82" s="182"/>
      <c r="D82" s="182"/>
      <c r="E82" s="195">
        <v>0</v>
      </c>
      <c r="F82" s="196"/>
      <c r="G82" s="197"/>
      <c r="I82" s="433"/>
      <c r="J82" s="206" t="s">
        <v>297</v>
      </c>
      <c r="K82" s="428"/>
      <c r="L82" s="428"/>
      <c r="M82" s="428"/>
      <c r="N82" s="191">
        <f t="shared" si="3"/>
        <v>0</v>
      </c>
      <c r="S82" s="192"/>
      <c r="T82" s="193"/>
      <c r="V82" s="191"/>
    </row>
    <row r="83" spans="1:22" s="191" customFormat="1" ht="17.25" thickBot="1" x14ac:dyDescent="0.3">
      <c r="A83" s="222">
        <v>41</v>
      </c>
      <c r="B83" s="223" t="s">
        <v>293</v>
      </c>
      <c r="C83" s="198" t="s">
        <v>206</v>
      </c>
      <c r="D83" s="182">
        <v>6</v>
      </c>
      <c r="E83" s="200">
        <v>33000</v>
      </c>
      <c r="F83" s="201">
        <f>D83*E83</f>
        <v>198000</v>
      </c>
      <c r="G83" s="202"/>
      <c r="I83" s="219">
        <v>43</v>
      </c>
      <c r="J83" s="206" t="s">
        <v>298</v>
      </c>
      <c r="K83" s="211" t="s">
        <v>200</v>
      </c>
      <c r="L83" s="207">
        <v>40</v>
      </c>
      <c r="M83" s="211"/>
      <c r="N83" s="191">
        <f t="shared" si="3"/>
        <v>-34</v>
      </c>
      <c r="S83" s="192"/>
      <c r="T83" s="193"/>
      <c r="U83" s="164"/>
    </row>
    <row r="84" spans="1:22" x14ac:dyDescent="0.25">
      <c r="A84" s="220">
        <v>42</v>
      </c>
      <c r="B84" s="218" t="s">
        <v>294</v>
      </c>
      <c r="C84" s="182"/>
      <c r="D84" s="182">
        <v>6</v>
      </c>
      <c r="E84" s="195">
        <v>33000</v>
      </c>
      <c r="F84" s="196">
        <f>D84*E84</f>
        <v>198000</v>
      </c>
      <c r="G84" s="197"/>
      <c r="I84" s="432"/>
      <c r="J84" s="216" t="s">
        <v>299</v>
      </c>
      <c r="K84" s="427"/>
      <c r="L84" s="427"/>
      <c r="M84" s="427"/>
      <c r="N84" s="191">
        <f t="shared" si="3"/>
        <v>6</v>
      </c>
      <c r="S84" s="192"/>
      <c r="T84" s="193"/>
      <c r="V84" s="191"/>
    </row>
    <row r="85" spans="1:22" ht="17.25" thickBot="1" x14ac:dyDescent="0.3">
      <c r="A85" s="431"/>
      <c r="B85" s="194" t="s">
        <v>296</v>
      </c>
      <c r="C85" s="429"/>
      <c r="D85" s="429"/>
      <c r="E85" s="195">
        <v>0</v>
      </c>
      <c r="F85" s="196">
        <f>D85*E85</f>
        <v>0</v>
      </c>
      <c r="G85" s="430"/>
      <c r="I85" s="433"/>
      <c r="J85" s="206" t="s">
        <v>300</v>
      </c>
      <c r="K85" s="428"/>
      <c r="L85" s="428"/>
      <c r="M85" s="428"/>
      <c r="N85" s="191">
        <f t="shared" si="3"/>
        <v>0</v>
      </c>
      <c r="S85" s="192"/>
      <c r="T85" s="193"/>
      <c r="V85" s="191"/>
    </row>
    <row r="86" spans="1:22" ht="17.25" thickBot="1" x14ac:dyDescent="0.3">
      <c r="A86" s="431"/>
      <c r="B86" s="194" t="s">
        <v>297</v>
      </c>
      <c r="C86" s="429"/>
      <c r="D86" s="429"/>
      <c r="E86" s="195">
        <v>0</v>
      </c>
      <c r="F86" s="196">
        <f>D86*E86</f>
        <v>0</v>
      </c>
      <c r="G86" s="430"/>
      <c r="I86" s="219">
        <v>44</v>
      </c>
      <c r="J86" s="206" t="s">
        <v>301</v>
      </c>
      <c r="K86" s="211" t="s">
        <v>302</v>
      </c>
      <c r="L86" s="207">
        <v>40</v>
      </c>
      <c r="M86" s="211"/>
      <c r="N86" s="191">
        <f t="shared" si="3"/>
        <v>-40</v>
      </c>
      <c r="S86" s="192"/>
      <c r="T86" s="193"/>
      <c r="V86" s="191"/>
    </row>
    <row r="87" spans="1:22" ht="17.25" thickBot="1" x14ac:dyDescent="0.3">
      <c r="A87" s="220">
        <v>43</v>
      </c>
      <c r="B87" s="218" t="s">
        <v>298</v>
      </c>
      <c r="C87" s="182" t="s">
        <v>200</v>
      </c>
      <c r="D87" s="182">
        <v>6</v>
      </c>
      <c r="E87" s="195">
        <v>55000.000000000007</v>
      </c>
      <c r="F87" s="196">
        <f>D87*E87</f>
        <v>330000.00000000006</v>
      </c>
      <c r="G87" s="197"/>
      <c r="I87" s="219"/>
      <c r="J87" s="206" t="s">
        <v>303</v>
      </c>
      <c r="K87" s="211" t="s">
        <v>278</v>
      </c>
      <c r="L87" s="207">
        <v>40</v>
      </c>
      <c r="M87" s="207"/>
      <c r="N87" s="191">
        <f t="shared" si="3"/>
        <v>-34</v>
      </c>
      <c r="S87" s="192"/>
      <c r="T87" s="193"/>
      <c r="V87" s="191"/>
    </row>
    <row r="88" spans="1:22" x14ac:dyDescent="0.25">
      <c r="A88" s="431"/>
      <c r="B88" s="194" t="s">
        <v>299</v>
      </c>
      <c r="C88" s="429"/>
      <c r="D88" s="429"/>
      <c r="E88" s="195">
        <v>0</v>
      </c>
      <c r="F88" s="196"/>
      <c r="G88" s="430"/>
      <c r="I88" s="432">
        <v>45</v>
      </c>
      <c r="J88" s="216" t="s">
        <v>304</v>
      </c>
      <c r="K88" s="427" t="s">
        <v>200</v>
      </c>
      <c r="L88" s="436">
        <v>40</v>
      </c>
      <c r="M88" s="436"/>
      <c r="N88" s="191">
        <f t="shared" si="3"/>
        <v>-40</v>
      </c>
      <c r="S88" s="192"/>
      <c r="T88" s="193"/>
      <c r="V88" s="191"/>
    </row>
    <row r="89" spans="1:22" ht="23.25" customHeight="1" thickBot="1" x14ac:dyDescent="0.3">
      <c r="A89" s="431"/>
      <c r="B89" s="194" t="s">
        <v>300</v>
      </c>
      <c r="C89" s="429"/>
      <c r="D89" s="429"/>
      <c r="E89" s="195">
        <v>0</v>
      </c>
      <c r="F89" s="196"/>
      <c r="G89" s="430"/>
      <c r="I89" s="433"/>
      <c r="J89" s="206" t="s">
        <v>305</v>
      </c>
      <c r="K89" s="428"/>
      <c r="L89" s="437"/>
      <c r="M89" s="437"/>
      <c r="N89" s="191">
        <f t="shared" si="3"/>
        <v>0</v>
      </c>
      <c r="S89" s="192"/>
      <c r="T89" s="193"/>
      <c r="V89" s="191"/>
    </row>
    <row r="90" spans="1:22" s="191" customFormat="1" ht="21" customHeight="1" thickBot="1" x14ac:dyDescent="0.3">
      <c r="A90" s="222">
        <v>44</v>
      </c>
      <c r="B90" s="223" t="s">
        <v>301</v>
      </c>
      <c r="C90" s="198" t="s">
        <v>302</v>
      </c>
      <c r="D90" s="182">
        <v>6</v>
      </c>
      <c r="E90" s="200">
        <v>16500</v>
      </c>
      <c r="F90" s="201">
        <f>D90*E90</f>
        <v>99000</v>
      </c>
      <c r="G90" s="202"/>
      <c r="I90" s="219">
        <v>46</v>
      </c>
      <c r="J90" s="206" t="s">
        <v>306</v>
      </c>
      <c r="K90" s="211" t="s">
        <v>206</v>
      </c>
      <c r="L90" s="207">
        <v>40</v>
      </c>
      <c r="M90" s="211"/>
      <c r="N90" s="191">
        <f t="shared" si="3"/>
        <v>-34</v>
      </c>
      <c r="S90" s="192"/>
      <c r="T90" s="193"/>
      <c r="U90" s="164"/>
    </row>
    <row r="91" spans="1:22" ht="17.25" thickBot="1" x14ac:dyDescent="0.3">
      <c r="A91" s="220"/>
      <c r="B91" s="218" t="s">
        <v>303</v>
      </c>
      <c r="C91" s="182" t="s">
        <v>278</v>
      </c>
      <c r="D91" s="182">
        <v>6</v>
      </c>
      <c r="E91" s="195">
        <v>11000</v>
      </c>
      <c r="F91" s="196">
        <f>D91*E91</f>
        <v>66000</v>
      </c>
      <c r="G91" s="197"/>
      <c r="I91" s="219"/>
      <c r="J91" s="206" t="s">
        <v>307</v>
      </c>
      <c r="K91" s="211"/>
      <c r="L91" s="211"/>
      <c r="M91" s="211"/>
      <c r="N91" s="191">
        <f t="shared" si="3"/>
        <v>6</v>
      </c>
      <c r="S91" s="192"/>
      <c r="T91" s="193"/>
      <c r="V91" s="191"/>
    </row>
    <row r="92" spans="1:22" s="191" customFormat="1" ht="17.25" thickBot="1" x14ac:dyDescent="0.3">
      <c r="A92" s="222">
        <v>45</v>
      </c>
      <c r="B92" s="223" t="s">
        <v>304</v>
      </c>
      <c r="C92" s="198" t="s">
        <v>200</v>
      </c>
      <c r="D92" s="182">
        <v>6</v>
      </c>
      <c r="E92" s="200">
        <v>44000</v>
      </c>
      <c r="F92" s="201">
        <f>D92*E92</f>
        <v>264000</v>
      </c>
      <c r="G92" s="202"/>
      <c r="I92" s="219" t="s">
        <v>308</v>
      </c>
      <c r="J92" s="206" t="s">
        <v>309</v>
      </c>
      <c r="K92" s="211" t="s">
        <v>206</v>
      </c>
      <c r="L92" s="211">
        <v>14</v>
      </c>
      <c r="M92" s="207"/>
      <c r="N92" s="191">
        <f t="shared" si="3"/>
        <v>-8</v>
      </c>
      <c r="S92" s="192"/>
      <c r="T92" s="193"/>
      <c r="U92" s="164"/>
    </row>
    <row r="93" spans="1:22" ht="21" customHeight="1" thickBot="1" x14ac:dyDescent="0.3">
      <c r="A93" s="220"/>
      <c r="B93" s="194" t="s">
        <v>310</v>
      </c>
      <c r="C93" s="182"/>
      <c r="D93" s="182"/>
      <c r="E93" s="195">
        <v>0</v>
      </c>
      <c r="F93" s="196"/>
      <c r="G93" s="197"/>
      <c r="I93" s="219">
        <v>48</v>
      </c>
      <c r="J93" s="206" t="s">
        <v>311</v>
      </c>
      <c r="K93" s="211" t="s">
        <v>278</v>
      </c>
      <c r="L93" s="211">
        <v>40</v>
      </c>
      <c r="M93" s="207"/>
      <c r="N93" s="191">
        <f t="shared" si="3"/>
        <v>-40</v>
      </c>
      <c r="S93" s="192"/>
      <c r="T93" s="193"/>
      <c r="V93" s="191"/>
    </row>
    <row r="94" spans="1:22" ht="22.5" customHeight="1" thickBot="1" x14ac:dyDescent="0.3">
      <c r="A94" s="220">
        <v>46</v>
      </c>
      <c r="B94" s="218" t="s">
        <v>306</v>
      </c>
      <c r="C94" s="182" t="s">
        <v>206</v>
      </c>
      <c r="D94" s="182">
        <v>6</v>
      </c>
      <c r="E94" s="195">
        <v>55000.000000000007</v>
      </c>
      <c r="F94" s="196">
        <f>D94*E94</f>
        <v>330000.00000000006</v>
      </c>
      <c r="G94" s="197"/>
      <c r="I94" s="219">
        <v>49</v>
      </c>
      <c r="J94" s="206" t="s">
        <v>312</v>
      </c>
      <c r="K94" s="211" t="s">
        <v>206</v>
      </c>
      <c r="L94" s="211">
        <v>7</v>
      </c>
      <c r="M94" s="207"/>
      <c r="N94" s="191">
        <f t="shared" si="3"/>
        <v>-1</v>
      </c>
      <c r="S94" s="192"/>
      <c r="T94" s="193"/>
      <c r="V94" s="191"/>
    </row>
    <row r="95" spans="1:22" ht="18" customHeight="1" thickBot="1" x14ac:dyDescent="0.3">
      <c r="A95" s="220"/>
      <c r="B95" s="194" t="s">
        <v>307</v>
      </c>
      <c r="C95" s="182"/>
      <c r="D95" s="182"/>
      <c r="E95" s="195">
        <v>0</v>
      </c>
      <c r="F95" s="196"/>
      <c r="G95" s="197"/>
      <c r="I95" s="219">
        <v>50</v>
      </c>
      <c r="J95" s="206" t="s">
        <v>313</v>
      </c>
      <c r="K95" s="211" t="s">
        <v>278</v>
      </c>
      <c r="L95" s="207">
        <v>40</v>
      </c>
      <c r="M95" s="207"/>
      <c r="N95" s="191">
        <f t="shared" si="3"/>
        <v>-40</v>
      </c>
      <c r="S95" s="192"/>
      <c r="T95" s="193"/>
      <c r="V95" s="191"/>
    </row>
    <row r="96" spans="1:22" s="191" customFormat="1" ht="17.25" thickBot="1" x14ac:dyDescent="0.3">
      <c r="A96" s="222">
        <v>47</v>
      </c>
      <c r="B96" s="223" t="s">
        <v>309</v>
      </c>
      <c r="C96" s="198" t="s">
        <v>206</v>
      </c>
      <c r="D96" s="182">
        <v>1</v>
      </c>
      <c r="E96" s="200">
        <v>110000.00000000001</v>
      </c>
      <c r="F96" s="201">
        <f>D96*E96</f>
        <v>110000.00000000001</v>
      </c>
      <c r="G96" s="225"/>
      <c r="I96" s="219">
        <v>51</v>
      </c>
      <c r="J96" s="206" t="s">
        <v>314</v>
      </c>
      <c r="K96" s="211" t="s">
        <v>206</v>
      </c>
      <c r="L96" s="211">
        <v>7</v>
      </c>
      <c r="M96" s="207"/>
      <c r="N96" s="191">
        <f t="shared" si="3"/>
        <v>-6</v>
      </c>
      <c r="S96" s="192"/>
      <c r="T96" s="193"/>
      <c r="U96" s="164"/>
    </row>
    <row r="97" spans="1:22" s="191" customFormat="1" ht="17.25" thickBot="1" x14ac:dyDescent="0.3">
      <c r="A97" s="222">
        <v>48</v>
      </c>
      <c r="B97" s="223" t="s">
        <v>315</v>
      </c>
      <c r="C97" s="198" t="s">
        <v>278</v>
      </c>
      <c r="D97" s="182">
        <v>6</v>
      </c>
      <c r="E97" s="200">
        <v>13200.000000000002</v>
      </c>
      <c r="F97" s="201">
        <f>D97*E97</f>
        <v>79200.000000000015</v>
      </c>
      <c r="G97" s="225"/>
      <c r="I97" s="219"/>
      <c r="J97" s="206" t="s">
        <v>316</v>
      </c>
      <c r="K97" s="211"/>
      <c r="L97" s="211"/>
      <c r="M97" s="211"/>
      <c r="N97" s="191">
        <f t="shared" si="3"/>
        <v>6</v>
      </c>
      <c r="S97" s="192"/>
      <c r="T97" s="193"/>
      <c r="U97" s="164"/>
    </row>
    <row r="98" spans="1:22" ht="17.25" thickBot="1" x14ac:dyDescent="0.3">
      <c r="A98" s="220"/>
      <c r="B98" s="194" t="s">
        <v>317</v>
      </c>
      <c r="C98" s="182"/>
      <c r="D98" s="182"/>
      <c r="E98" s="195">
        <v>0</v>
      </c>
      <c r="F98" s="196"/>
      <c r="G98" s="197"/>
      <c r="I98" s="219" t="s">
        <v>318</v>
      </c>
      <c r="J98" s="206" t="s">
        <v>319</v>
      </c>
      <c r="K98" s="211" t="s">
        <v>320</v>
      </c>
      <c r="L98" s="211">
        <v>40</v>
      </c>
      <c r="M98" s="207"/>
      <c r="N98" s="191">
        <f t="shared" si="3"/>
        <v>-40</v>
      </c>
      <c r="S98" s="192"/>
      <c r="T98" s="193"/>
      <c r="V98" s="191"/>
    </row>
    <row r="99" spans="1:22" x14ac:dyDescent="0.25">
      <c r="A99" s="220">
        <v>49</v>
      </c>
      <c r="B99" s="218" t="s">
        <v>312</v>
      </c>
      <c r="C99" s="182" t="s">
        <v>206</v>
      </c>
      <c r="D99" s="182">
        <v>1</v>
      </c>
      <c r="E99" s="195">
        <v>495000.00000000006</v>
      </c>
      <c r="F99" s="196">
        <f>D99*E99</f>
        <v>495000.00000000006</v>
      </c>
      <c r="G99" s="197"/>
      <c r="I99" s="432">
        <v>53</v>
      </c>
      <c r="J99" s="216" t="s">
        <v>321</v>
      </c>
      <c r="K99" s="427" t="s">
        <v>206</v>
      </c>
      <c r="L99" s="427">
        <v>28</v>
      </c>
      <c r="M99" s="427"/>
      <c r="N99" s="191">
        <f t="shared" si="3"/>
        <v>-27</v>
      </c>
      <c r="S99" s="192"/>
      <c r="T99" s="193"/>
      <c r="V99" s="191"/>
    </row>
    <row r="100" spans="1:22" ht="33.75" thickBot="1" x14ac:dyDescent="0.3">
      <c r="A100" s="220">
        <v>50</v>
      </c>
      <c r="B100" s="218" t="s">
        <v>313</v>
      </c>
      <c r="C100" s="182" t="s">
        <v>278</v>
      </c>
      <c r="D100" s="182">
        <v>6</v>
      </c>
      <c r="E100" s="195">
        <v>55000.000000000007</v>
      </c>
      <c r="F100" s="196">
        <f>D100*E100</f>
        <v>330000.00000000006</v>
      </c>
      <c r="G100" s="197"/>
      <c r="I100" s="433"/>
      <c r="J100" s="206" t="s">
        <v>322</v>
      </c>
      <c r="K100" s="428"/>
      <c r="L100" s="428"/>
      <c r="M100" s="428"/>
      <c r="N100" s="191">
        <f t="shared" si="3"/>
        <v>6</v>
      </c>
      <c r="S100" s="192"/>
      <c r="T100" s="193"/>
      <c r="V100" s="191"/>
    </row>
    <row r="101" spans="1:22" s="191" customFormat="1" ht="22.5" customHeight="1" thickBot="1" x14ac:dyDescent="0.3">
      <c r="A101" s="222">
        <v>51</v>
      </c>
      <c r="B101" s="223" t="s">
        <v>314</v>
      </c>
      <c r="C101" s="198" t="s">
        <v>206</v>
      </c>
      <c r="D101" s="182">
        <v>1</v>
      </c>
      <c r="E101" s="200">
        <v>495000.00000000006</v>
      </c>
      <c r="F101" s="201">
        <f>D101*E101</f>
        <v>495000.00000000006</v>
      </c>
      <c r="G101" s="202"/>
      <c r="I101" s="219">
        <v>54</v>
      </c>
      <c r="J101" s="206" t="s">
        <v>323</v>
      </c>
      <c r="K101" s="211" t="s">
        <v>206</v>
      </c>
      <c r="L101" s="211">
        <v>40</v>
      </c>
      <c r="M101" s="211"/>
      <c r="N101" s="191">
        <f t="shared" si="3"/>
        <v>-39</v>
      </c>
      <c r="S101" s="192"/>
      <c r="T101" s="193"/>
      <c r="U101" s="164"/>
    </row>
    <row r="102" spans="1:22" ht="17.25" thickBot="1" x14ac:dyDescent="0.3">
      <c r="A102" s="220"/>
      <c r="B102" s="218" t="s">
        <v>324</v>
      </c>
      <c r="C102" s="182"/>
      <c r="D102" s="182"/>
      <c r="E102" s="195">
        <v>0</v>
      </c>
      <c r="F102" s="196"/>
      <c r="G102" s="197"/>
      <c r="I102" s="219"/>
      <c r="J102" s="206" t="s">
        <v>325</v>
      </c>
      <c r="K102" s="211" t="s">
        <v>162</v>
      </c>
      <c r="L102" s="211">
        <v>40</v>
      </c>
      <c r="M102" s="211"/>
      <c r="N102" s="191">
        <f t="shared" si="3"/>
        <v>-40</v>
      </c>
      <c r="S102" s="192"/>
      <c r="T102" s="193"/>
      <c r="V102" s="191"/>
    </row>
    <row r="103" spans="1:22" x14ac:dyDescent="0.25">
      <c r="A103" s="220">
        <v>52</v>
      </c>
      <c r="B103" s="218" t="s">
        <v>319</v>
      </c>
      <c r="C103" s="182" t="s">
        <v>320</v>
      </c>
      <c r="D103" s="182">
        <v>6</v>
      </c>
      <c r="E103" s="195">
        <v>11000</v>
      </c>
      <c r="F103" s="196">
        <f>D103*E103</f>
        <v>66000</v>
      </c>
      <c r="G103" s="197"/>
      <c r="I103" s="432">
        <v>55</v>
      </c>
      <c r="J103" s="216" t="s">
        <v>326</v>
      </c>
      <c r="K103" s="427" t="s">
        <v>206</v>
      </c>
      <c r="L103" s="427">
        <v>7</v>
      </c>
      <c r="M103" s="436"/>
      <c r="N103" s="191">
        <f t="shared" si="3"/>
        <v>-1</v>
      </c>
      <c r="S103" s="192"/>
      <c r="T103" s="193"/>
      <c r="V103" s="191"/>
    </row>
    <row r="104" spans="1:22" x14ac:dyDescent="0.25">
      <c r="A104" s="220">
        <v>53</v>
      </c>
      <c r="B104" s="218" t="s">
        <v>321</v>
      </c>
      <c r="C104" s="182" t="s">
        <v>206</v>
      </c>
      <c r="D104" s="182">
        <v>6</v>
      </c>
      <c r="E104" s="195">
        <v>11000</v>
      </c>
      <c r="F104" s="196">
        <f>D104*E104</f>
        <v>66000</v>
      </c>
      <c r="G104" s="197"/>
      <c r="I104" s="434"/>
      <c r="J104" s="216" t="s">
        <v>327</v>
      </c>
      <c r="K104" s="435"/>
      <c r="L104" s="435"/>
      <c r="M104" s="438"/>
      <c r="N104" s="191">
        <f t="shared" si="3"/>
        <v>6</v>
      </c>
      <c r="S104" s="192"/>
      <c r="T104" s="193"/>
      <c r="V104" s="191"/>
    </row>
    <row r="105" spans="1:22" ht="33.75" thickBot="1" x14ac:dyDescent="0.3">
      <c r="A105" s="220"/>
      <c r="B105" s="194" t="s">
        <v>322</v>
      </c>
      <c r="C105" s="182"/>
      <c r="D105" s="182"/>
      <c r="E105" s="195">
        <v>0</v>
      </c>
      <c r="F105" s="196"/>
      <c r="G105" s="197"/>
      <c r="I105" s="433"/>
      <c r="J105" s="206" t="s">
        <v>328</v>
      </c>
      <c r="K105" s="428"/>
      <c r="L105" s="428"/>
      <c r="M105" s="437"/>
      <c r="N105" s="191">
        <f t="shared" si="3"/>
        <v>0</v>
      </c>
      <c r="S105" s="192"/>
      <c r="T105" s="193"/>
      <c r="V105" s="191"/>
    </row>
    <row r="106" spans="1:22" s="191" customFormat="1" ht="17.25" thickBot="1" x14ac:dyDescent="0.3">
      <c r="A106" s="222">
        <v>54</v>
      </c>
      <c r="B106" s="223" t="s">
        <v>323</v>
      </c>
      <c r="C106" s="198" t="s">
        <v>206</v>
      </c>
      <c r="D106" s="182">
        <v>6</v>
      </c>
      <c r="E106" s="200">
        <v>49500.000000000007</v>
      </c>
      <c r="F106" s="201">
        <f>D106*E106</f>
        <v>297000.00000000006</v>
      </c>
      <c r="G106" s="202"/>
      <c r="I106" s="219">
        <v>56</v>
      </c>
      <c r="J106" s="206" t="s">
        <v>329</v>
      </c>
      <c r="K106" s="211" t="s">
        <v>200</v>
      </c>
      <c r="L106" s="211">
        <v>40</v>
      </c>
      <c r="M106" s="207"/>
      <c r="N106" s="191">
        <f t="shared" si="3"/>
        <v>-34</v>
      </c>
      <c r="S106" s="192"/>
      <c r="T106" s="193"/>
      <c r="U106" s="164"/>
    </row>
    <row r="107" spans="1:22" s="191" customFormat="1" ht="33.75" thickBot="1" x14ac:dyDescent="0.3">
      <c r="A107" s="222"/>
      <c r="B107" s="223" t="s">
        <v>325</v>
      </c>
      <c r="C107" s="198" t="s">
        <v>162</v>
      </c>
      <c r="D107" s="182">
        <v>6</v>
      </c>
      <c r="E107" s="200">
        <v>22000</v>
      </c>
      <c r="F107" s="201">
        <f>D107*E107</f>
        <v>132000</v>
      </c>
      <c r="G107" s="202"/>
      <c r="I107" s="219">
        <v>57</v>
      </c>
      <c r="J107" s="206" t="s">
        <v>330</v>
      </c>
      <c r="K107" s="211" t="s">
        <v>200</v>
      </c>
      <c r="L107" s="211">
        <v>40</v>
      </c>
      <c r="M107" s="207"/>
      <c r="N107" s="191">
        <f t="shared" si="3"/>
        <v>-34</v>
      </c>
      <c r="S107" s="192"/>
      <c r="T107" s="193"/>
      <c r="U107" s="164"/>
    </row>
    <row r="108" spans="1:22" x14ac:dyDescent="0.25">
      <c r="A108" s="220">
        <v>55</v>
      </c>
      <c r="B108" s="218" t="s">
        <v>326</v>
      </c>
      <c r="C108" s="182" t="s">
        <v>206</v>
      </c>
      <c r="D108" s="182">
        <v>6</v>
      </c>
      <c r="E108" s="195">
        <v>33000</v>
      </c>
      <c r="F108" s="196">
        <f>D108*E108</f>
        <v>198000</v>
      </c>
      <c r="G108" s="197"/>
      <c r="I108" s="432">
        <v>58</v>
      </c>
      <c r="J108" s="216" t="s">
        <v>290</v>
      </c>
      <c r="K108" s="427" t="s">
        <v>206</v>
      </c>
      <c r="L108" s="427">
        <v>40</v>
      </c>
      <c r="M108" s="427"/>
      <c r="N108" s="191">
        <f t="shared" si="3"/>
        <v>-34</v>
      </c>
      <c r="S108" s="192"/>
      <c r="T108" s="193"/>
      <c r="V108" s="191"/>
    </row>
    <row r="109" spans="1:22" ht="33.75" thickBot="1" x14ac:dyDescent="0.3">
      <c r="A109" s="431"/>
      <c r="B109" s="194" t="s">
        <v>327</v>
      </c>
      <c r="C109" s="429"/>
      <c r="D109" s="429"/>
      <c r="E109" s="195">
        <v>0</v>
      </c>
      <c r="F109" s="196"/>
      <c r="G109" s="430"/>
      <c r="I109" s="433"/>
      <c r="J109" s="206" t="s">
        <v>331</v>
      </c>
      <c r="K109" s="428"/>
      <c r="L109" s="428"/>
      <c r="M109" s="428"/>
      <c r="N109" s="191">
        <f t="shared" si="3"/>
        <v>0</v>
      </c>
      <c r="S109" s="192"/>
      <c r="T109" s="193"/>
      <c r="V109" s="191"/>
    </row>
    <row r="110" spans="1:22" ht="17.25" thickBot="1" x14ac:dyDescent="0.3">
      <c r="A110" s="431"/>
      <c r="B110" s="194" t="s">
        <v>328</v>
      </c>
      <c r="C110" s="429"/>
      <c r="D110" s="429"/>
      <c r="E110" s="195">
        <v>0</v>
      </c>
      <c r="F110" s="196"/>
      <c r="G110" s="430"/>
      <c r="I110" s="219">
        <v>59</v>
      </c>
      <c r="J110" s="206" t="s">
        <v>332</v>
      </c>
      <c r="K110" s="211" t="s">
        <v>206</v>
      </c>
      <c r="L110" s="211">
        <v>7</v>
      </c>
      <c r="M110" s="207"/>
      <c r="N110" s="191">
        <f t="shared" si="3"/>
        <v>-7</v>
      </c>
      <c r="S110" s="192"/>
      <c r="T110" s="193"/>
      <c r="V110" s="191"/>
    </row>
    <row r="111" spans="1:22" s="191" customFormat="1" ht="17.25" thickBot="1" x14ac:dyDescent="0.3">
      <c r="A111" s="222">
        <v>56</v>
      </c>
      <c r="B111" s="223" t="s">
        <v>329</v>
      </c>
      <c r="C111" s="198" t="s">
        <v>200</v>
      </c>
      <c r="D111" s="182">
        <v>6</v>
      </c>
      <c r="E111" s="200">
        <v>5500</v>
      </c>
      <c r="F111" s="201">
        <f>D111*E111</f>
        <v>33000</v>
      </c>
      <c r="G111" s="202"/>
      <c r="I111" s="219">
        <v>60</v>
      </c>
      <c r="J111" s="206" t="s">
        <v>333</v>
      </c>
      <c r="K111" s="211" t="s">
        <v>206</v>
      </c>
      <c r="L111" s="211">
        <v>7</v>
      </c>
      <c r="M111" s="207"/>
      <c r="N111" s="191">
        <f t="shared" si="3"/>
        <v>-1</v>
      </c>
      <c r="S111" s="192"/>
      <c r="T111" s="193"/>
      <c r="U111" s="164"/>
    </row>
    <row r="112" spans="1:22" ht="33.75" thickBot="1" x14ac:dyDescent="0.3">
      <c r="A112" s="222">
        <v>57</v>
      </c>
      <c r="B112" s="218" t="s">
        <v>330</v>
      </c>
      <c r="C112" s="182" t="s">
        <v>200</v>
      </c>
      <c r="D112" s="182">
        <v>6</v>
      </c>
      <c r="E112" s="195">
        <v>33000</v>
      </c>
      <c r="F112" s="196">
        <f>D112*E112</f>
        <v>198000</v>
      </c>
      <c r="G112" s="197"/>
      <c r="I112" s="219">
        <v>61</v>
      </c>
      <c r="J112" s="206" t="s">
        <v>334</v>
      </c>
      <c r="K112" s="211" t="s">
        <v>278</v>
      </c>
      <c r="L112" s="211">
        <v>40</v>
      </c>
      <c r="M112" s="207"/>
      <c r="N112" s="191">
        <f t="shared" si="3"/>
        <v>-34</v>
      </c>
      <c r="S112" s="192"/>
      <c r="T112" s="193"/>
      <c r="V112" s="191"/>
    </row>
    <row r="113" spans="1:22" ht="17.25" thickBot="1" x14ac:dyDescent="0.3">
      <c r="A113" s="222">
        <v>58</v>
      </c>
      <c r="B113" s="218" t="s">
        <v>290</v>
      </c>
      <c r="C113" s="182" t="s">
        <v>206</v>
      </c>
      <c r="D113" s="182">
        <v>6</v>
      </c>
      <c r="E113" s="195">
        <v>55000.000000000007</v>
      </c>
      <c r="F113" s="196">
        <f>D113*E113</f>
        <v>330000.00000000006</v>
      </c>
      <c r="G113" s="197"/>
      <c r="I113" s="219">
        <v>62</v>
      </c>
      <c r="J113" s="206" t="s">
        <v>335</v>
      </c>
      <c r="K113" s="211" t="s">
        <v>278</v>
      </c>
      <c r="L113" s="211">
        <v>40</v>
      </c>
      <c r="M113" s="207"/>
      <c r="N113" s="191">
        <f t="shared" si="3"/>
        <v>-34</v>
      </c>
      <c r="S113" s="192"/>
      <c r="T113" s="193"/>
      <c r="V113" s="191"/>
    </row>
    <row r="114" spans="1:22" ht="33.75" thickBot="1" x14ac:dyDescent="0.3">
      <c r="A114" s="220"/>
      <c r="B114" s="194" t="s">
        <v>336</v>
      </c>
      <c r="C114" s="182"/>
      <c r="D114" s="182"/>
      <c r="E114" s="195">
        <v>0</v>
      </c>
      <c r="F114" s="196"/>
      <c r="G114" s="197"/>
      <c r="I114" s="219"/>
      <c r="J114" s="206" t="s">
        <v>337</v>
      </c>
      <c r="K114" s="211"/>
      <c r="L114" s="211"/>
      <c r="M114" s="211"/>
      <c r="N114" s="191">
        <f t="shared" si="3"/>
        <v>0</v>
      </c>
      <c r="S114" s="192"/>
      <c r="T114" s="193"/>
      <c r="V114" s="191"/>
    </row>
    <row r="115" spans="1:22" x14ac:dyDescent="0.25">
      <c r="A115" s="220">
        <v>59</v>
      </c>
      <c r="B115" s="218" t="s">
        <v>332</v>
      </c>
      <c r="C115" s="182" t="s">
        <v>206</v>
      </c>
      <c r="D115" s="182">
        <v>2</v>
      </c>
      <c r="E115" s="195">
        <v>33000</v>
      </c>
      <c r="F115" s="196">
        <f>D115*E115</f>
        <v>66000</v>
      </c>
      <c r="G115" s="197"/>
      <c r="I115" s="432">
        <v>63</v>
      </c>
      <c r="J115" s="216" t="s">
        <v>338</v>
      </c>
      <c r="K115" s="427" t="s">
        <v>206</v>
      </c>
      <c r="L115" s="427">
        <v>40</v>
      </c>
      <c r="M115" s="427"/>
      <c r="N115" s="191">
        <f t="shared" si="3"/>
        <v>-38</v>
      </c>
      <c r="S115" s="192"/>
      <c r="T115" s="193"/>
      <c r="V115" s="191"/>
    </row>
    <row r="116" spans="1:22" ht="33.75" thickBot="1" x14ac:dyDescent="0.3">
      <c r="A116" s="220">
        <v>60</v>
      </c>
      <c r="B116" s="218" t="s">
        <v>333</v>
      </c>
      <c r="C116" s="182" t="s">
        <v>206</v>
      </c>
      <c r="D116" s="182">
        <v>2</v>
      </c>
      <c r="E116" s="195">
        <v>22000</v>
      </c>
      <c r="F116" s="196">
        <f>D116*E116</f>
        <v>44000</v>
      </c>
      <c r="G116" s="197"/>
      <c r="I116" s="433"/>
      <c r="J116" s="206" t="s">
        <v>339</v>
      </c>
      <c r="K116" s="428"/>
      <c r="L116" s="428"/>
      <c r="M116" s="428"/>
      <c r="N116" s="191">
        <f t="shared" si="3"/>
        <v>2</v>
      </c>
      <c r="S116" s="192"/>
      <c r="T116" s="193"/>
      <c r="V116" s="191"/>
    </row>
    <row r="117" spans="1:22" ht="24" customHeight="1" thickBot="1" x14ac:dyDescent="0.3">
      <c r="A117" s="220">
        <v>61</v>
      </c>
      <c r="B117" s="218" t="s">
        <v>334</v>
      </c>
      <c r="C117" s="182" t="s">
        <v>278</v>
      </c>
      <c r="D117" s="182">
        <v>6</v>
      </c>
      <c r="E117" s="195">
        <v>11000</v>
      </c>
      <c r="F117" s="196">
        <f>D117*E117</f>
        <v>66000</v>
      </c>
      <c r="G117" s="197"/>
      <c r="I117" s="219">
        <v>64</v>
      </c>
      <c r="J117" s="188" t="s">
        <v>340</v>
      </c>
      <c r="K117" s="189" t="s">
        <v>92</v>
      </c>
      <c r="L117" s="189">
        <v>64</v>
      </c>
      <c r="M117" s="226" t="s">
        <v>341</v>
      </c>
      <c r="N117" s="191">
        <f t="shared" si="3"/>
        <v>-58</v>
      </c>
      <c r="S117" s="192"/>
      <c r="T117" s="193"/>
      <c r="V117" s="191"/>
    </row>
    <row r="118" spans="1:22" ht="22.5" customHeight="1" thickBot="1" x14ac:dyDescent="0.3">
      <c r="A118" s="220">
        <v>62</v>
      </c>
      <c r="B118" s="218" t="s">
        <v>335</v>
      </c>
      <c r="C118" s="182" t="s">
        <v>278</v>
      </c>
      <c r="D118" s="182">
        <v>6</v>
      </c>
      <c r="E118" s="195">
        <v>11000</v>
      </c>
      <c r="F118" s="196">
        <f>D118*E118</f>
        <v>66000</v>
      </c>
      <c r="G118" s="197"/>
      <c r="I118" s="219"/>
      <c r="J118" s="226" t="s">
        <v>342</v>
      </c>
      <c r="K118" s="211"/>
      <c r="L118" s="227"/>
      <c r="M118" s="190"/>
      <c r="N118" s="191">
        <f t="shared" si="3"/>
        <v>6</v>
      </c>
      <c r="S118" s="192"/>
      <c r="T118" s="193"/>
      <c r="V118" s="191"/>
    </row>
    <row r="119" spans="1:22" ht="17.25" thickBot="1" x14ac:dyDescent="0.3">
      <c r="A119" s="220"/>
      <c r="B119" s="194" t="s">
        <v>337</v>
      </c>
      <c r="C119" s="182"/>
      <c r="D119" s="182"/>
      <c r="E119" s="195">
        <v>0</v>
      </c>
      <c r="F119" s="196"/>
      <c r="G119" s="197"/>
      <c r="I119" s="219">
        <v>65</v>
      </c>
      <c r="J119" s="206" t="s">
        <v>343</v>
      </c>
      <c r="K119" s="211" t="s">
        <v>133</v>
      </c>
      <c r="L119" s="190">
        <v>300</v>
      </c>
      <c r="M119" s="190"/>
      <c r="N119" s="191">
        <f t="shared" si="3"/>
        <v>-300</v>
      </c>
      <c r="S119" s="192"/>
      <c r="T119" s="193"/>
      <c r="V119" s="191"/>
    </row>
    <row r="120" spans="1:22" s="191" customFormat="1" ht="17.25" thickBot="1" x14ac:dyDescent="0.3">
      <c r="A120" s="222">
        <v>63</v>
      </c>
      <c r="B120" s="223" t="s">
        <v>344</v>
      </c>
      <c r="C120" s="198" t="s">
        <v>206</v>
      </c>
      <c r="D120" s="182">
        <v>1</v>
      </c>
      <c r="E120" s="200">
        <v>55000.000000000007</v>
      </c>
      <c r="F120" s="201">
        <f>D120*E120</f>
        <v>55000.000000000007</v>
      </c>
      <c r="G120" s="202"/>
      <c r="I120" s="219">
        <v>66</v>
      </c>
      <c r="J120" s="206" t="s">
        <v>345</v>
      </c>
      <c r="K120" s="211" t="s">
        <v>133</v>
      </c>
      <c r="L120" s="190">
        <v>300</v>
      </c>
      <c r="M120" s="190"/>
      <c r="N120" s="191">
        <f t="shared" si="3"/>
        <v>-299</v>
      </c>
      <c r="S120" s="192"/>
      <c r="T120" s="193"/>
      <c r="U120" s="164"/>
    </row>
    <row r="121" spans="1:22" ht="25.5" customHeight="1" thickBot="1" x14ac:dyDescent="0.3">
      <c r="A121" s="220"/>
      <c r="B121" s="194" t="s">
        <v>339</v>
      </c>
      <c r="C121" s="182" t="s">
        <v>89</v>
      </c>
      <c r="D121" s="182">
        <v>0</v>
      </c>
      <c r="E121" s="195">
        <v>220000.00000000003</v>
      </c>
      <c r="F121" s="196">
        <f>D121*E121</f>
        <v>0</v>
      </c>
      <c r="G121" s="197"/>
      <c r="I121" s="219">
        <v>67</v>
      </c>
      <c r="J121" s="206" t="s">
        <v>346</v>
      </c>
      <c r="K121" s="190" t="s">
        <v>347</v>
      </c>
      <c r="L121" s="190">
        <v>48</v>
      </c>
      <c r="M121" s="206" t="s">
        <v>348</v>
      </c>
      <c r="N121" s="191">
        <f t="shared" si="3"/>
        <v>-48</v>
      </c>
      <c r="S121" s="192"/>
      <c r="T121" s="193"/>
      <c r="V121" s="191"/>
    </row>
    <row r="122" spans="1:22" ht="51" customHeight="1" thickBot="1" x14ac:dyDescent="0.3">
      <c r="A122" s="228">
        <v>64</v>
      </c>
      <c r="B122" s="229" t="s">
        <v>340</v>
      </c>
      <c r="C122" s="230" t="s">
        <v>92</v>
      </c>
      <c r="D122" s="182">
        <v>31</v>
      </c>
      <c r="E122" s="231">
        <v>1100000</v>
      </c>
      <c r="F122" s="232">
        <f>D122*E122</f>
        <v>34100000</v>
      </c>
      <c r="G122" s="233" t="s">
        <v>341</v>
      </c>
      <c r="I122" s="219">
        <v>68</v>
      </c>
      <c r="J122" s="206" t="s">
        <v>349</v>
      </c>
      <c r="K122" s="190" t="s">
        <v>200</v>
      </c>
      <c r="L122" s="190">
        <v>48</v>
      </c>
      <c r="M122" s="206" t="s">
        <v>348</v>
      </c>
      <c r="N122" s="191">
        <f t="shared" si="3"/>
        <v>-17</v>
      </c>
      <c r="S122" s="192"/>
      <c r="T122" s="193"/>
      <c r="V122" s="191"/>
    </row>
    <row r="123" spans="1:22" ht="37.5" customHeight="1" thickBot="1" x14ac:dyDescent="0.3">
      <c r="A123" s="176"/>
      <c r="B123" s="171" t="s">
        <v>342</v>
      </c>
      <c r="C123" s="234"/>
      <c r="D123" s="235"/>
      <c r="E123" s="236">
        <v>0</v>
      </c>
      <c r="F123" s="237"/>
      <c r="G123" s="238"/>
      <c r="I123" s="219">
        <v>69</v>
      </c>
      <c r="J123" s="206" t="s">
        <v>350</v>
      </c>
      <c r="K123" s="190" t="s">
        <v>200</v>
      </c>
      <c r="L123" s="190">
        <v>48</v>
      </c>
      <c r="M123" s="206" t="s">
        <v>348</v>
      </c>
      <c r="N123" s="191">
        <f t="shared" si="3"/>
        <v>-48</v>
      </c>
      <c r="S123" s="192"/>
      <c r="T123" s="193"/>
      <c r="V123" s="191"/>
    </row>
    <row r="124" spans="1:22" ht="26.25" customHeight="1" thickBot="1" x14ac:dyDescent="0.3">
      <c r="A124" s="239">
        <v>65</v>
      </c>
      <c r="B124" s="240" t="s">
        <v>351</v>
      </c>
      <c r="C124" s="241" t="s">
        <v>133</v>
      </c>
      <c r="D124" s="182">
        <v>6</v>
      </c>
      <c r="E124" s="242">
        <v>25300.000000000004</v>
      </c>
      <c r="F124" s="243">
        <f t="shared" ref="F124:F165" si="4">D124*E124</f>
        <v>151800.00000000003</v>
      </c>
      <c r="G124" s="244"/>
      <c r="I124" s="219">
        <v>70</v>
      </c>
      <c r="J124" s="206" t="s">
        <v>352</v>
      </c>
      <c r="K124" s="190" t="s">
        <v>200</v>
      </c>
      <c r="L124" s="190">
        <v>12</v>
      </c>
      <c r="M124" s="206" t="s">
        <v>353</v>
      </c>
      <c r="N124" s="191">
        <f t="shared" si="3"/>
        <v>-6</v>
      </c>
      <c r="S124" s="192"/>
      <c r="T124" s="193"/>
      <c r="V124" s="191"/>
    </row>
    <row r="125" spans="1:22" ht="26.25" customHeight="1" thickBot="1" x14ac:dyDescent="0.3">
      <c r="A125" s="239">
        <v>66</v>
      </c>
      <c r="B125" s="194" t="s">
        <v>354</v>
      </c>
      <c r="C125" s="182" t="s">
        <v>133</v>
      </c>
      <c r="D125" s="220">
        <v>2</v>
      </c>
      <c r="E125" s="195">
        <v>19800</v>
      </c>
      <c r="F125" s="196">
        <f t="shared" si="4"/>
        <v>39600</v>
      </c>
      <c r="G125" s="197"/>
      <c r="I125" s="219">
        <v>71</v>
      </c>
      <c r="J125" s="206" t="s">
        <v>355</v>
      </c>
      <c r="K125" s="190" t="s">
        <v>200</v>
      </c>
      <c r="L125" s="190">
        <v>12</v>
      </c>
      <c r="M125" s="206" t="s">
        <v>353</v>
      </c>
      <c r="N125" s="191">
        <f t="shared" si="3"/>
        <v>-10</v>
      </c>
      <c r="S125" s="192"/>
      <c r="T125" s="193"/>
      <c r="V125" s="191"/>
    </row>
    <row r="126" spans="1:22" ht="32.25" customHeight="1" thickBot="1" x14ac:dyDescent="0.3">
      <c r="A126" s="239">
        <v>67</v>
      </c>
      <c r="B126" s="194" t="s">
        <v>356</v>
      </c>
      <c r="C126" s="220" t="s">
        <v>347</v>
      </c>
      <c r="D126" s="220">
        <v>2</v>
      </c>
      <c r="E126" s="245">
        <v>314050</v>
      </c>
      <c r="F126" s="196">
        <f t="shared" si="4"/>
        <v>628100</v>
      </c>
      <c r="G126" s="197"/>
      <c r="H126" s="246">
        <f t="shared" ref="H126:H180" si="5">ROUNDUP(E126,-2)</f>
        <v>314100</v>
      </c>
      <c r="I126" s="219">
        <v>72</v>
      </c>
      <c r="J126" s="206" t="s">
        <v>357</v>
      </c>
      <c r="K126" s="211" t="s">
        <v>358</v>
      </c>
      <c r="L126" s="190">
        <v>48</v>
      </c>
      <c r="M126" s="206" t="s">
        <v>348</v>
      </c>
      <c r="N126" s="191">
        <f t="shared" si="3"/>
        <v>-46</v>
      </c>
      <c r="S126" s="192"/>
      <c r="T126" s="193"/>
      <c r="V126" s="191"/>
    </row>
    <row r="127" spans="1:22" ht="30.75" customHeight="1" thickBot="1" x14ac:dyDescent="0.3">
      <c r="A127" s="239">
        <v>68</v>
      </c>
      <c r="B127" s="194" t="s">
        <v>350</v>
      </c>
      <c r="C127" s="220" t="s">
        <v>200</v>
      </c>
      <c r="D127" s="220">
        <v>2</v>
      </c>
      <c r="E127" s="245">
        <v>362450.00000000006</v>
      </c>
      <c r="F127" s="196">
        <f t="shared" si="4"/>
        <v>724900.00000000012</v>
      </c>
      <c r="G127" s="197"/>
      <c r="H127" s="246">
        <f t="shared" si="5"/>
        <v>362500</v>
      </c>
      <c r="I127" s="219">
        <v>73</v>
      </c>
      <c r="J127" s="206" t="s">
        <v>359</v>
      </c>
      <c r="K127" s="190" t="s">
        <v>200</v>
      </c>
      <c r="L127" s="190">
        <v>12</v>
      </c>
      <c r="M127" s="206" t="s">
        <v>353</v>
      </c>
      <c r="N127" s="191">
        <f t="shared" si="3"/>
        <v>-10</v>
      </c>
      <c r="S127" s="192"/>
      <c r="T127" s="193"/>
      <c r="V127" s="191"/>
    </row>
    <row r="128" spans="1:22" ht="41.25" customHeight="1" thickBot="1" x14ac:dyDescent="0.3">
      <c r="A128" s="239">
        <v>69</v>
      </c>
      <c r="B128" s="194" t="s">
        <v>350</v>
      </c>
      <c r="C128" s="220" t="s">
        <v>200</v>
      </c>
      <c r="D128" s="182">
        <v>2</v>
      </c>
      <c r="E128" s="245">
        <v>362450.00000000006</v>
      </c>
      <c r="F128" s="196">
        <f t="shared" si="4"/>
        <v>724900.00000000012</v>
      </c>
      <c r="G128" s="197"/>
      <c r="H128" s="246">
        <f t="shared" si="5"/>
        <v>362500</v>
      </c>
      <c r="I128" s="219">
        <v>74</v>
      </c>
      <c r="J128" s="206" t="s">
        <v>360</v>
      </c>
      <c r="K128" s="190" t="s">
        <v>358</v>
      </c>
      <c r="L128" s="190">
        <v>48</v>
      </c>
      <c r="M128" s="206" t="s">
        <v>348</v>
      </c>
      <c r="N128" s="191">
        <f t="shared" si="3"/>
        <v>-46</v>
      </c>
      <c r="S128" s="192"/>
      <c r="T128" s="193"/>
      <c r="V128" s="191"/>
    </row>
    <row r="129" spans="1:22" ht="31.5" customHeight="1" thickBot="1" x14ac:dyDescent="0.3">
      <c r="A129" s="239">
        <v>70</v>
      </c>
      <c r="B129" s="194" t="s">
        <v>361</v>
      </c>
      <c r="C129" s="220" t="s">
        <v>200</v>
      </c>
      <c r="D129" s="182">
        <v>2</v>
      </c>
      <c r="E129" s="245">
        <v>314050</v>
      </c>
      <c r="F129" s="196">
        <f t="shared" si="4"/>
        <v>628100</v>
      </c>
      <c r="G129" s="197"/>
      <c r="H129" s="246">
        <f t="shared" si="5"/>
        <v>314100</v>
      </c>
      <c r="I129" s="219">
        <v>75</v>
      </c>
      <c r="J129" s="206" t="s">
        <v>359</v>
      </c>
      <c r="K129" s="190" t="s">
        <v>200</v>
      </c>
      <c r="L129" s="190">
        <v>12</v>
      </c>
      <c r="M129" s="206" t="s">
        <v>353</v>
      </c>
      <c r="N129" s="191">
        <f t="shared" si="3"/>
        <v>-10</v>
      </c>
      <c r="S129" s="192"/>
      <c r="T129" s="193"/>
      <c r="V129" s="191"/>
    </row>
    <row r="130" spans="1:22" ht="34.5" customHeight="1" thickBot="1" x14ac:dyDescent="0.3">
      <c r="A130" s="239">
        <v>71</v>
      </c>
      <c r="B130" s="194" t="s">
        <v>362</v>
      </c>
      <c r="C130" s="220" t="s">
        <v>200</v>
      </c>
      <c r="D130" s="182">
        <v>2</v>
      </c>
      <c r="E130" s="245">
        <v>289960</v>
      </c>
      <c r="F130" s="196">
        <f t="shared" si="4"/>
        <v>579920</v>
      </c>
      <c r="G130" s="197"/>
      <c r="H130" s="246">
        <f t="shared" si="5"/>
        <v>290000</v>
      </c>
      <c r="I130" s="219">
        <v>76</v>
      </c>
      <c r="J130" s="206" t="s">
        <v>363</v>
      </c>
      <c r="K130" s="211" t="s">
        <v>364</v>
      </c>
      <c r="L130" s="211">
        <v>30</v>
      </c>
      <c r="M130" s="206" t="s">
        <v>365</v>
      </c>
      <c r="N130" s="191">
        <f t="shared" si="3"/>
        <v>-28</v>
      </c>
      <c r="S130" s="192"/>
      <c r="T130" s="193"/>
      <c r="V130" s="191"/>
    </row>
    <row r="131" spans="1:22" ht="17.25" thickBot="1" x14ac:dyDescent="0.3">
      <c r="A131" s="239">
        <v>72</v>
      </c>
      <c r="B131" s="194" t="s">
        <v>366</v>
      </c>
      <c r="C131" s="182" t="s">
        <v>358</v>
      </c>
      <c r="D131" s="182">
        <v>2</v>
      </c>
      <c r="E131" s="245">
        <v>644270</v>
      </c>
      <c r="F131" s="196">
        <f t="shared" si="4"/>
        <v>1288540</v>
      </c>
      <c r="G131" s="197"/>
      <c r="H131" s="246">
        <f t="shared" si="5"/>
        <v>644300</v>
      </c>
      <c r="I131" s="219">
        <v>77</v>
      </c>
      <c r="J131" s="206" t="s">
        <v>367</v>
      </c>
      <c r="K131" s="190" t="s">
        <v>200</v>
      </c>
      <c r="L131" s="190">
        <v>2</v>
      </c>
      <c r="M131" s="206"/>
      <c r="N131" s="191">
        <f t="shared" si="3"/>
        <v>0</v>
      </c>
      <c r="S131" s="192"/>
      <c r="T131" s="193"/>
      <c r="V131" s="191"/>
    </row>
    <row r="132" spans="1:22" ht="36.75" customHeight="1" thickBot="1" x14ac:dyDescent="0.3">
      <c r="A132" s="239">
        <v>73</v>
      </c>
      <c r="B132" s="194" t="s">
        <v>368</v>
      </c>
      <c r="C132" s="220" t="s">
        <v>200</v>
      </c>
      <c r="D132" s="182">
        <v>2</v>
      </c>
      <c r="E132" s="245">
        <v>289960</v>
      </c>
      <c r="F132" s="196">
        <f t="shared" si="4"/>
        <v>579920</v>
      </c>
      <c r="G132" s="197"/>
      <c r="H132" s="246">
        <f t="shared" si="5"/>
        <v>290000</v>
      </c>
      <c r="I132" s="219">
        <v>78</v>
      </c>
      <c r="J132" s="206" t="s">
        <v>369</v>
      </c>
      <c r="K132" s="190" t="s">
        <v>133</v>
      </c>
      <c r="L132" s="190">
        <v>120</v>
      </c>
      <c r="M132" s="206" t="s">
        <v>370</v>
      </c>
      <c r="N132" s="191">
        <f t="shared" si="3"/>
        <v>-118</v>
      </c>
      <c r="S132" s="192"/>
      <c r="T132" s="193"/>
      <c r="V132" s="191"/>
    </row>
    <row r="133" spans="1:22" ht="17.25" thickBot="1" x14ac:dyDescent="0.3">
      <c r="A133" s="239">
        <v>74</v>
      </c>
      <c r="B133" s="194" t="s">
        <v>368</v>
      </c>
      <c r="C133" s="220" t="s">
        <v>200</v>
      </c>
      <c r="D133" s="182">
        <v>2</v>
      </c>
      <c r="E133" s="245">
        <v>289960</v>
      </c>
      <c r="F133" s="196">
        <f t="shared" si="4"/>
        <v>579920</v>
      </c>
      <c r="G133" s="197"/>
      <c r="H133" s="246">
        <f t="shared" si="5"/>
        <v>290000</v>
      </c>
      <c r="I133" s="219">
        <v>80</v>
      </c>
      <c r="J133" s="206" t="s">
        <v>373</v>
      </c>
      <c r="K133" s="190" t="s">
        <v>374</v>
      </c>
      <c r="L133" s="190">
        <v>2</v>
      </c>
      <c r="M133" s="206"/>
      <c r="N133" s="191">
        <f t="shared" si="3"/>
        <v>0</v>
      </c>
      <c r="S133" s="192"/>
      <c r="T133" s="193"/>
      <c r="V133" s="191"/>
    </row>
    <row r="134" spans="1:22" ht="46.5" customHeight="1" thickBot="1" x14ac:dyDescent="0.3">
      <c r="A134" s="239">
        <v>75</v>
      </c>
      <c r="B134" s="194" t="s">
        <v>375</v>
      </c>
      <c r="C134" s="182" t="s">
        <v>364</v>
      </c>
      <c r="D134" s="182">
        <v>2</v>
      </c>
      <c r="E134" s="245">
        <v>563750</v>
      </c>
      <c r="F134" s="196">
        <f t="shared" si="4"/>
        <v>1127500</v>
      </c>
      <c r="G134" s="197"/>
      <c r="H134" s="246">
        <f t="shared" si="5"/>
        <v>563800</v>
      </c>
      <c r="I134" s="219">
        <v>81</v>
      </c>
      <c r="J134" s="206" t="s">
        <v>376</v>
      </c>
      <c r="K134" s="211" t="s">
        <v>347</v>
      </c>
      <c r="L134" s="190">
        <v>12</v>
      </c>
      <c r="M134" s="206" t="s">
        <v>353</v>
      </c>
      <c r="N134" s="191">
        <f t="shared" si="3"/>
        <v>-10</v>
      </c>
      <c r="S134" s="192"/>
      <c r="T134" s="193"/>
      <c r="V134" s="191"/>
    </row>
    <row r="135" spans="1:22" ht="30" customHeight="1" thickBot="1" x14ac:dyDescent="0.3">
      <c r="A135" s="239">
        <v>76</v>
      </c>
      <c r="B135" s="194" t="s">
        <v>367</v>
      </c>
      <c r="C135" s="220" t="s">
        <v>200</v>
      </c>
      <c r="D135" s="182">
        <v>1</v>
      </c>
      <c r="E135" s="245">
        <v>402710.00000000006</v>
      </c>
      <c r="F135" s="196">
        <f t="shared" si="4"/>
        <v>402710.00000000006</v>
      </c>
      <c r="G135" s="197"/>
      <c r="H135" s="246">
        <f t="shared" si="5"/>
        <v>402800</v>
      </c>
      <c r="I135" s="219">
        <v>82</v>
      </c>
      <c r="J135" s="206" t="s">
        <v>377</v>
      </c>
      <c r="K135" s="211" t="s">
        <v>133</v>
      </c>
      <c r="L135" s="190">
        <v>12</v>
      </c>
      <c r="M135" s="206" t="s">
        <v>353</v>
      </c>
      <c r="N135" s="191">
        <f t="shared" si="3"/>
        <v>-11</v>
      </c>
      <c r="S135" s="192"/>
      <c r="T135" s="193"/>
      <c r="V135" s="191"/>
    </row>
    <row r="136" spans="1:22" ht="33.75" thickBot="1" x14ac:dyDescent="0.3">
      <c r="A136" s="239">
        <v>77</v>
      </c>
      <c r="B136" s="194" t="s">
        <v>378</v>
      </c>
      <c r="C136" s="220" t="s">
        <v>133</v>
      </c>
      <c r="D136" s="182">
        <v>6</v>
      </c>
      <c r="E136" s="245">
        <v>193270.00000000003</v>
      </c>
      <c r="F136" s="196">
        <f t="shared" si="4"/>
        <v>1159620.0000000002</v>
      </c>
      <c r="G136" s="197"/>
      <c r="H136" s="246">
        <f t="shared" si="5"/>
        <v>193300</v>
      </c>
      <c r="I136" s="219">
        <v>83</v>
      </c>
      <c r="J136" s="206" t="s">
        <v>379</v>
      </c>
      <c r="K136" s="211" t="s">
        <v>380</v>
      </c>
      <c r="L136" s="190">
        <v>24</v>
      </c>
      <c r="M136" s="190"/>
      <c r="N136" s="191">
        <f t="shared" si="3"/>
        <v>-18</v>
      </c>
      <c r="S136" s="192"/>
      <c r="T136" s="193"/>
      <c r="V136" s="191"/>
    </row>
    <row r="137" spans="1:22" ht="38.25" customHeight="1" thickBot="1" x14ac:dyDescent="0.3">
      <c r="A137" s="239">
        <v>78</v>
      </c>
      <c r="B137" s="194" t="s">
        <v>371</v>
      </c>
      <c r="C137" s="182" t="s">
        <v>372</v>
      </c>
      <c r="D137" s="182">
        <v>3</v>
      </c>
      <c r="E137" s="245">
        <v>241670.00000000003</v>
      </c>
      <c r="F137" s="196">
        <f t="shared" si="4"/>
        <v>725010.00000000012</v>
      </c>
      <c r="G137" s="197"/>
      <c r="H137" s="246">
        <f t="shared" si="5"/>
        <v>241700</v>
      </c>
      <c r="I137" s="219">
        <v>84</v>
      </c>
      <c r="J137" s="206" t="s">
        <v>381</v>
      </c>
      <c r="K137" s="190" t="s">
        <v>347</v>
      </c>
      <c r="L137" s="211">
        <v>48</v>
      </c>
      <c r="M137" s="206" t="s">
        <v>348</v>
      </c>
      <c r="N137" s="191">
        <f t="shared" si="3"/>
        <v>-45</v>
      </c>
      <c r="S137" s="192"/>
      <c r="T137" s="193"/>
      <c r="V137" s="191"/>
    </row>
    <row r="138" spans="1:22" ht="36.75" customHeight="1" thickBot="1" x14ac:dyDescent="0.3">
      <c r="A138" s="239">
        <v>79</v>
      </c>
      <c r="B138" s="194" t="s">
        <v>383</v>
      </c>
      <c r="C138" s="182" t="s">
        <v>347</v>
      </c>
      <c r="D138" s="182">
        <v>3</v>
      </c>
      <c r="E138" s="245">
        <v>193270.00000000003</v>
      </c>
      <c r="F138" s="196">
        <f t="shared" si="4"/>
        <v>579810.00000000012</v>
      </c>
      <c r="G138" s="197"/>
      <c r="H138" s="246">
        <f t="shared" si="5"/>
        <v>193300</v>
      </c>
      <c r="I138" s="219">
        <v>86</v>
      </c>
      <c r="J138" s="247" t="s">
        <v>384</v>
      </c>
      <c r="K138" s="226" t="s">
        <v>380</v>
      </c>
      <c r="L138" s="190">
        <v>60</v>
      </c>
      <c r="M138" s="206" t="s">
        <v>385</v>
      </c>
      <c r="N138" s="191">
        <f t="shared" si="3"/>
        <v>-57</v>
      </c>
      <c r="S138" s="192"/>
      <c r="T138" s="193"/>
      <c r="V138" s="191"/>
    </row>
    <row r="139" spans="1:22" ht="34.5" customHeight="1" thickBot="1" x14ac:dyDescent="0.3">
      <c r="A139" s="239">
        <v>80</v>
      </c>
      <c r="B139" s="194" t="s">
        <v>377</v>
      </c>
      <c r="C139" s="182" t="s">
        <v>133</v>
      </c>
      <c r="D139" s="182">
        <v>3</v>
      </c>
      <c r="E139" s="245">
        <v>48400.000000000007</v>
      </c>
      <c r="F139" s="196">
        <f t="shared" si="4"/>
        <v>145200.00000000003</v>
      </c>
      <c r="G139" s="197"/>
      <c r="H139" s="246">
        <f t="shared" si="5"/>
        <v>48400</v>
      </c>
      <c r="I139" s="219">
        <v>87</v>
      </c>
      <c r="J139" s="188" t="s">
        <v>386</v>
      </c>
      <c r="K139" s="189" t="s">
        <v>387</v>
      </c>
      <c r="L139" s="190">
        <v>16</v>
      </c>
      <c r="M139" s="206" t="s">
        <v>388</v>
      </c>
      <c r="N139" s="191">
        <f t="shared" si="3"/>
        <v>-13</v>
      </c>
      <c r="S139" s="192"/>
      <c r="T139" s="193"/>
      <c r="V139" s="191"/>
    </row>
    <row r="140" spans="1:22" ht="34.5" customHeight="1" thickBot="1" x14ac:dyDescent="0.3">
      <c r="A140" s="239">
        <v>81</v>
      </c>
      <c r="B140" s="194" t="s">
        <v>379</v>
      </c>
      <c r="C140" s="182" t="s">
        <v>380</v>
      </c>
      <c r="D140" s="182">
        <v>1</v>
      </c>
      <c r="E140" s="245">
        <v>193270.00000000003</v>
      </c>
      <c r="F140" s="196">
        <f t="shared" si="4"/>
        <v>193270.00000000003</v>
      </c>
      <c r="G140" s="197"/>
      <c r="H140" s="246">
        <f t="shared" si="5"/>
        <v>193300</v>
      </c>
      <c r="I140" s="219">
        <v>88</v>
      </c>
      <c r="J140" s="188" t="s">
        <v>389</v>
      </c>
      <c r="K140" s="189" t="s">
        <v>387</v>
      </c>
      <c r="L140" s="190">
        <v>8</v>
      </c>
      <c r="M140" s="206" t="s">
        <v>390</v>
      </c>
      <c r="N140" s="191">
        <f t="shared" ref="N140:N188" si="6">D140-L140</f>
        <v>-7</v>
      </c>
      <c r="S140" s="192"/>
      <c r="T140" s="193"/>
      <c r="V140" s="191"/>
    </row>
    <row r="141" spans="1:22" ht="17.25" thickBot="1" x14ac:dyDescent="0.3">
      <c r="A141" s="239">
        <v>82</v>
      </c>
      <c r="B141" s="194" t="s">
        <v>381</v>
      </c>
      <c r="C141" s="220" t="s">
        <v>347</v>
      </c>
      <c r="D141" s="182">
        <v>6</v>
      </c>
      <c r="E141" s="245">
        <v>72490</v>
      </c>
      <c r="F141" s="196">
        <f t="shared" si="4"/>
        <v>434940</v>
      </c>
      <c r="G141" s="197"/>
      <c r="H141" s="246">
        <f t="shared" si="5"/>
        <v>72500</v>
      </c>
      <c r="I141" s="219">
        <v>89</v>
      </c>
      <c r="J141" s="188" t="s">
        <v>391</v>
      </c>
      <c r="K141" s="189"/>
      <c r="L141" s="190"/>
      <c r="M141" s="206"/>
      <c r="N141" s="191">
        <f t="shared" si="6"/>
        <v>6</v>
      </c>
      <c r="S141" s="192"/>
      <c r="T141" s="193"/>
      <c r="V141" s="191"/>
    </row>
    <row r="142" spans="1:22" ht="55.5" customHeight="1" thickBot="1" x14ac:dyDescent="0.3">
      <c r="A142" s="239">
        <v>83</v>
      </c>
      <c r="B142" s="194" t="s">
        <v>382</v>
      </c>
      <c r="C142" s="182" t="s">
        <v>320</v>
      </c>
      <c r="D142" s="182">
        <v>6</v>
      </c>
      <c r="E142" s="245">
        <v>177210</v>
      </c>
      <c r="F142" s="196">
        <f t="shared" si="4"/>
        <v>1063260</v>
      </c>
      <c r="G142" s="197"/>
      <c r="H142" s="246">
        <f t="shared" si="5"/>
        <v>177300</v>
      </c>
      <c r="I142" s="219"/>
      <c r="J142" s="188" t="s">
        <v>392</v>
      </c>
      <c r="K142" s="189" t="s">
        <v>393</v>
      </c>
      <c r="L142" s="190">
        <v>40</v>
      </c>
      <c r="M142" s="206" t="s">
        <v>394</v>
      </c>
      <c r="N142" s="191">
        <f t="shared" si="6"/>
        <v>-34</v>
      </c>
      <c r="S142" s="192"/>
      <c r="T142" s="193"/>
      <c r="V142" s="191"/>
    </row>
    <row r="143" spans="1:22" ht="42.75" customHeight="1" thickBot="1" x14ac:dyDescent="0.3">
      <c r="A143" s="239">
        <v>84</v>
      </c>
      <c r="B143" s="194" t="s">
        <v>384</v>
      </c>
      <c r="C143" s="220" t="s">
        <v>380</v>
      </c>
      <c r="D143" s="182">
        <v>6</v>
      </c>
      <c r="E143" s="245">
        <v>241670.00000000003</v>
      </c>
      <c r="F143" s="196">
        <f t="shared" si="4"/>
        <v>1450020.0000000002</v>
      </c>
      <c r="G143" s="197"/>
      <c r="H143" s="246">
        <f t="shared" si="5"/>
        <v>241700</v>
      </c>
      <c r="I143" s="248"/>
      <c r="J143" s="249" t="s">
        <v>395</v>
      </c>
      <c r="K143" s="250" t="s">
        <v>393</v>
      </c>
      <c r="L143" s="251">
        <v>40</v>
      </c>
      <c r="M143" s="252" t="s">
        <v>396</v>
      </c>
      <c r="N143" s="191">
        <f t="shared" si="6"/>
        <v>-34</v>
      </c>
      <c r="S143" s="192"/>
      <c r="T143" s="193"/>
      <c r="V143" s="191"/>
    </row>
    <row r="144" spans="1:22" ht="34.5" customHeight="1" thickBot="1" x14ac:dyDescent="0.3">
      <c r="A144" s="239">
        <v>85</v>
      </c>
      <c r="B144" s="194" t="s">
        <v>386</v>
      </c>
      <c r="C144" s="182" t="s">
        <v>387</v>
      </c>
      <c r="D144" s="182">
        <v>2</v>
      </c>
      <c r="E144" s="245">
        <v>289960</v>
      </c>
      <c r="F144" s="196">
        <f t="shared" si="4"/>
        <v>579920</v>
      </c>
      <c r="G144" s="197"/>
      <c r="H144" s="246">
        <f t="shared" si="5"/>
        <v>290000</v>
      </c>
      <c r="I144" s="219"/>
      <c r="J144" s="188" t="s">
        <v>398</v>
      </c>
      <c r="K144" s="189" t="s">
        <v>393</v>
      </c>
      <c r="L144" s="190">
        <v>40</v>
      </c>
      <c r="M144" s="206" t="s">
        <v>396</v>
      </c>
      <c r="N144" s="191">
        <f t="shared" si="6"/>
        <v>-38</v>
      </c>
      <c r="S144" s="192"/>
      <c r="T144" s="193"/>
      <c r="V144" s="191"/>
    </row>
    <row r="145" spans="1:22" ht="41.25" customHeight="1" thickBot="1" x14ac:dyDescent="0.3">
      <c r="A145" s="239">
        <v>86</v>
      </c>
      <c r="B145" s="194" t="s">
        <v>389</v>
      </c>
      <c r="C145" s="182" t="s">
        <v>387</v>
      </c>
      <c r="D145" s="182">
        <v>1</v>
      </c>
      <c r="E145" s="245">
        <v>128920.00000000001</v>
      </c>
      <c r="F145" s="196">
        <f t="shared" si="4"/>
        <v>128920.00000000001</v>
      </c>
      <c r="G145" s="197"/>
      <c r="H145" s="246">
        <f t="shared" si="5"/>
        <v>129000</v>
      </c>
      <c r="I145" s="219"/>
      <c r="J145" s="188" t="s">
        <v>399</v>
      </c>
      <c r="K145" s="189" t="s">
        <v>393</v>
      </c>
      <c r="L145" s="190">
        <v>40</v>
      </c>
      <c r="M145" s="206" t="s">
        <v>396</v>
      </c>
      <c r="N145" s="191">
        <f t="shared" si="6"/>
        <v>-39</v>
      </c>
      <c r="S145" s="192"/>
      <c r="T145" s="193"/>
      <c r="V145" s="191"/>
    </row>
    <row r="146" spans="1:22" ht="26.25" customHeight="1" thickBot="1" x14ac:dyDescent="0.3">
      <c r="A146" s="239">
        <v>87</v>
      </c>
      <c r="B146" s="194" t="s">
        <v>391</v>
      </c>
      <c r="C146" s="182"/>
      <c r="D146" s="182">
        <v>0</v>
      </c>
      <c r="E146" s="245">
        <v>0</v>
      </c>
      <c r="F146" s="196">
        <f t="shared" si="4"/>
        <v>0</v>
      </c>
      <c r="G146" s="197"/>
      <c r="H146" s="246">
        <f t="shared" si="5"/>
        <v>0</v>
      </c>
      <c r="I146" s="219"/>
      <c r="J146" s="188" t="s">
        <v>400</v>
      </c>
      <c r="K146" s="189" t="s">
        <v>393</v>
      </c>
      <c r="L146" s="190">
        <v>40</v>
      </c>
      <c r="M146" s="206" t="s">
        <v>396</v>
      </c>
      <c r="N146" s="191">
        <f t="shared" si="6"/>
        <v>-40</v>
      </c>
      <c r="S146" s="192"/>
      <c r="T146" s="193"/>
      <c r="V146" s="191"/>
    </row>
    <row r="147" spans="1:22" ht="42.75" customHeight="1" thickBot="1" x14ac:dyDescent="0.3">
      <c r="A147" s="253" t="s">
        <v>401</v>
      </c>
      <c r="B147" s="194" t="s">
        <v>392</v>
      </c>
      <c r="C147" s="182" t="s">
        <v>393</v>
      </c>
      <c r="D147" s="182">
        <v>6</v>
      </c>
      <c r="E147" s="245">
        <v>32230.000000000004</v>
      </c>
      <c r="F147" s="196">
        <f t="shared" si="4"/>
        <v>193380.00000000003</v>
      </c>
      <c r="G147" s="197"/>
      <c r="H147" s="246">
        <f t="shared" si="5"/>
        <v>32300</v>
      </c>
      <c r="I147" s="219"/>
      <c r="J147" s="188" t="s">
        <v>402</v>
      </c>
      <c r="K147" s="189" t="s">
        <v>393</v>
      </c>
      <c r="L147" s="190">
        <v>40</v>
      </c>
      <c r="M147" s="206" t="s">
        <v>396</v>
      </c>
      <c r="N147" s="191">
        <f t="shared" si="6"/>
        <v>-34</v>
      </c>
      <c r="S147" s="192"/>
      <c r="T147" s="193"/>
      <c r="V147" s="191"/>
    </row>
    <row r="148" spans="1:22" ht="33.75" customHeight="1" thickBot="1" x14ac:dyDescent="0.3">
      <c r="A148" s="253" t="s">
        <v>401</v>
      </c>
      <c r="B148" s="194" t="s">
        <v>395</v>
      </c>
      <c r="C148" s="182" t="s">
        <v>393</v>
      </c>
      <c r="D148" s="217">
        <v>8</v>
      </c>
      <c r="E148" s="245">
        <v>40370</v>
      </c>
      <c r="F148" s="196">
        <f t="shared" si="4"/>
        <v>322960</v>
      </c>
      <c r="G148" s="197"/>
      <c r="H148" s="246">
        <f t="shared" si="5"/>
        <v>40400</v>
      </c>
      <c r="I148" s="219">
        <v>90</v>
      </c>
      <c r="J148" s="254" t="s">
        <v>403</v>
      </c>
      <c r="K148" s="255" t="s">
        <v>347</v>
      </c>
      <c r="L148" s="190">
        <v>16</v>
      </c>
      <c r="M148" s="206" t="s">
        <v>404</v>
      </c>
      <c r="N148" s="191">
        <f t="shared" si="6"/>
        <v>-8</v>
      </c>
      <c r="S148" s="192"/>
      <c r="T148" s="193"/>
      <c r="V148" s="191"/>
    </row>
    <row r="149" spans="1:22" ht="35.25" customHeight="1" thickBot="1" x14ac:dyDescent="0.3">
      <c r="A149" s="253" t="s">
        <v>401</v>
      </c>
      <c r="B149" s="194" t="s">
        <v>398</v>
      </c>
      <c r="C149" s="182" t="s">
        <v>393</v>
      </c>
      <c r="D149" s="217">
        <v>6</v>
      </c>
      <c r="E149" s="245">
        <v>48400.000000000007</v>
      </c>
      <c r="F149" s="196">
        <f t="shared" si="4"/>
        <v>290400.00000000006</v>
      </c>
      <c r="G149" s="197"/>
      <c r="H149" s="246">
        <f t="shared" si="5"/>
        <v>48400</v>
      </c>
      <c r="I149" s="219">
        <v>91</v>
      </c>
      <c r="J149" s="188" t="s">
        <v>405</v>
      </c>
      <c r="K149" s="255" t="s">
        <v>387</v>
      </c>
      <c r="L149" s="190">
        <v>8</v>
      </c>
      <c r="M149" s="206" t="s">
        <v>390</v>
      </c>
      <c r="N149" s="191">
        <f t="shared" si="6"/>
        <v>-2</v>
      </c>
      <c r="S149" s="192"/>
      <c r="T149" s="193"/>
      <c r="V149" s="191"/>
    </row>
    <row r="150" spans="1:22" ht="35.25" customHeight="1" thickBot="1" x14ac:dyDescent="0.3">
      <c r="A150" s="253" t="s">
        <v>401</v>
      </c>
      <c r="B150" s="194" t="s">
        <v>399</v>
      </c>
      <c r="C150" s="182" t="s">
        <v>393</v>
      </c>
      <c r="D150" s="217">
        <v>6</v>
      </c>
      <c r="E150" s="245">
        <v>56430.000000000007</v>
      </c>
      <c r="F150" s="196">
        <f t="shared" si="4"/>
        <v>338580.00000000006</v>
      </c>
      <c r="G150" s="197"/>
      <c r="H150" s="246">
        <f t="shared" si="5"/>
        <v>56500</v>
      </c>
      <c r="I150" s="219">
        <v>92</v>
      </c>
      <c r="J150" s="188" t="s">
        <v>406</v>
      </c>
      <c r="K150" s="255" t="s">
        <v>347</v>
      </c>
      <c r="L150" s="190">
        <v>8</v>
      </c>
      <c r="M150" s="206" t="s">
        <v>407</v>
      </c>
      <c r="N150" s="191">
        <f t="shared" si="6"/>
        <v>-2</v>
      </c>
      <c r="S150" s="192"/>
      <c r="T150" s="193"/>
      <c r="V150" s="191"/>
    </row>
    <row r="151" spans="1:22" ht="29.25" customHeight="1" thickBot="1" x14ac:dyDescent="0.3">
      <c r="A151" s="253" t="s">
        <v>401</v>
      </c>
      <c r="B151" s="194" t="s">
        <v>400</v>
      </c>
      <c r="C151" s="182" t="s">
        <v>393</v>
      </c>
      <c r="D151" s="217">
        <v>6</v>
      </c>
      <c r="E151" s="245">
        <v>64460.000000000007</v>
      </c>
      <c r="F151" s="196">
        <f t="shared" si="4"/>
        <v>386760.00000000006</v>
      </c>
      <c r="G151" s="197"/>
      <c r="H151" s="246">
        <f t="shared" si="5"/>
        <v>64500</v>
      </c>
      <c r="I151" s="219">
        <v>93</v>
      </c>
      <c r="J151" s="188" t="s">
        <v>408</v>
      </c>
      <c r="K151" s="255" t="s">
        <v>387</v>
      </c>
      <c r="L151" s="190">
        <v>8</v>
      </c>
      <c r="M151" s="206" t="s">
        <v>390</v>
      </c>
      <c r="N151" s="191">
        <f t="shared" si="6"/>
        <v>-2</v>
      </c>
      <c r="S151" s="192"/>
      <c r="T151" s="193"/>
      <c r="V151" s="191"/>
    </row>
    <row r="152" spans="1:22" ht="28.5" customHeight="1" thickBot="1" x14ac:dyDescent="0.3">
      <c r="A152" s="253" t="s">
        <v>401</v>
      </c>
      <c r="B152" s="194" t="s">
        <v>402</v>
      </c>
      <c r="C152" s="182" t="s">
        <v>393</v>
      </c>
      <c r="D152" s="217">
        <v>6</v>
      </c>
      <c r="E152" s="245">
        <v>72490</v>
      </c>
      <c r="F152" s="196">
        <f t="shared" si="4"/>
        <v>434940</v>
      </c>
      <c r="G152" s="197"/>
      <c r="H152" s="246">
        <f t="shared" si="5"/>
        <v>72500</v>
      </c>
      <c r="I152" s="219">
        <v>94</v>
      </c>
      <c r="J152" s="188" t="s">
        <v>409</v>
      </c>
      <c r="K152" s="255" t="s">
        <v>387</v>
      </c>
      <c r="L152" s="190">
        <v>8</v>
      </c>
      <c r="M152" s="206" t="s">
        <v>390</v>
      </c>
      <c r="N152" s="191">
        <f t="shared" si="6"/>
        <v>-2</v>
      </c>
      <c r="S152" s="192"/>
      <c r="T152" s="193"/>
      <c r="V152" s="191"/>
    </row>
    <row r="153" spans="1:22" ht="33" customHeight="1" thickBot="1" x14ac:dyDescent="0.3">
      <c r="A153" s="220">
        <v>88</v>
      </c>
      <c r="B153" s="194" t="s">
        <v>403</v>
      </c>
      <c r="C153" s="182" t="s">
        <v>347</v>
      </c>
      <c r="D153" s="217">
        <v>6</v>
      </c>
      <c r="E153" s="245">
        <v>32230.000000000004</v>
      </c>
      <c r="F153" s="196">
        <f t="shared" si="4"/>
        <v>193380.00000000003</v>
      </c>
      <c r="G153" s="197"/>
      <c r="H153" s="246">
        <f t="shared" si="5"/>
        <v>32300</v>
      </c>
      <c r="I153" s="219">
        <v>95</v>
      </c>
      <c r="J153" s="188" t="s">
        <v>410</v>
      </c>
      <c r="K153" s="255" t="s">
        <v>347</v>
      </c>
      <c r="L153" s="190">
        <v>16</v>
      </c>
      <c r="M153" s="206" t="s">
        <v>404</v>
      </c>
      <c r="N153" s="191">
        <f t="shared" si="6"/>
        <v>-10</v>
      </c>
      <c r="S153" s="192"/>
      <c r="T153" s="193"/>
      <c r="V153" s="191"/>
    </row>
    <row r="154" spans="1:22" ht="41.25" customHeight="1" thickBot="1" x14ac:dyDescent="0.3">
      <c r="A154" s="220">
        <v>89</v>
      </c>
      <c r="B154" s="194" t="s">
        <v>405</v>
      </c>
      <c r="C154" s="182" t="s">
        <v>387</v>
      </c>
      <c r="D154" s="220">
        <v>1</v>
      </c>
      <c r="E154" s="245">
        <v>289960</v>
      </c>
      <c r="F154" s="196">
        <f t="shared" si="4"/>
        <v>289960</v>
      </c>
      <c r="G154" s="197"/>
      <c r="H154" s="246">
        <f t="shared" si="5"/>
        <v>290000</v>
      </c>
      <c r="I154" s="219">
        <v>96</v>
      </c>
      <c r="J154" s="188" t="s">
        <v>406</v>
      </c>
      <c r="K154" s="255" t="s">
        <v>347</v>
      </c>
      <c r="L154" s="190">
        <v>8</v>
      </c>
      <c r="M154" s="206" t="s">
        <v>407</v>
      </c>
      <c r="N154" s="191">
        <f t="shared" si="6"/>
        <v>-7</v>
      </c>
      <c r="S154" s="192"/>
      <c r="T154" s="193"/>
      <c r="V154" s="191"/>
    </row>
    <row r="155" spans="1:22" ht="31.5" customHeight="1" thickBot="1" x14ac:dyDescent="0.3">
      <c r="A155" s="220">
        <v>90</v>
      </c>
      <c r="B155" s="194" t="s">
        <v>406</v>
      </c>
      <c r="C155" s="182" t="s">
        <v>347</v>
      </c>
      <c r="D155" s="221">
        <v>1</v>
      </c>
      <c r="E155" s="245">
        <v>32230.000000000004</v>
      </c>
      <c r="F155" s="196">
        <f t="shared" si="4"/>
        <v>32230.000000000004</v>
      </c>
      <c r="G155" s="197"/>
      <c r="H155" s="246">
        <f t="shared" si="5"/>
        <v>32300</v>
      </c>
      <c r="I155" s="219">
        <v>97</v>
      </c>
      <c r="J155" s="188" t="s">
        <v>411</v>
      </c>
      <c r="K155" s="189" t="s">
        <v>393</v>
      </c>
      <c r="L155" s="190">
        <v>40</v>
      </c>
      <c r="M155" s="206" t="s">
        <v>394</v>
      </c>
      <c r="N155" s="191">
        <f t="shared" si="6"/>
        <v>-39</v>
      </c>
      <c r="S155" s="192"/>
      <c r="T155" s="193"/>
      <c r="V155" s="191"/>
    </row>
    <row r="156" spans="1:22" ht="41.25" customHeight="1" thickBot="1" x14ac:dyDescent="0.3">
      <c r="A156" s="220">
        <v>91</v>
      </c>
      <c r="B156" s="194" t="s">
        <v>408</v>
      </c>
      <c r="C156" s="182" t="s">
        <v>387</v>
      </c>
      <c r="D156" s="221">
        <v>1</v>
      </c>
      <c r="E156" s="245">
        <v>515460.00000000006</v>
      </c>
      <c r="F156" s="196">
        <f t="shared" si="4"/>
        <v>515460.00000000006</v>
      </c>
      <c r="G156" s="197"/>
      <c r="H156" s="246">
        <f t="shared" si="5"/>
        <v>515500</v>
      </c>
      <c r="I156" s="219">
        <v>98</v>
      </c>
      <c r="J156" s="188" t="s">
        <v>412</v>
      </c>
      <c r="K156" s="189" t="s">
        <v>393</v>
      </c>
      <c r="L156" s="190">
        <v>80</v>
      </c>
      <c r="M156" s="206" t="s">
        <v>413</v>
      </c>
      <c r="N156" s="191">
        <f t="shared" si="6"/>
        <v>-79</v>
      </c>
      <c r="S156" s="192"/>
      <c r="T156" s="193"/>
      <c r="V156" s="191"/>
    </row>
    <row r="157" spans="1:22" ht="39" customHeight="1" thickBot="1" x14ac:dyDescent="0.3">
      <c r="A157" s="220">
        <v>92</v>
      </c>
      <c r="B157" s="194" t="s">
        <v>409</v>
      </c>
      <c r="C157" s="182" t="s">
        <v>387</v>
      </c>
      <c r="D157" s="221">
        <v>1</v>
      </c>
      <c r="E157" s="245">
        <v>241670.00000000003</v>
      </c>
      <c r="F157" s="196">
        <f t="shared" si="4"/>
        <v>241670.00000000003</v>
      </c>
      <c r="G157" s="197"/>
      <c r="H157" s="246">
        <f t="shared" si="5"/>
        <v>241700</v>
      </c>
      <c r="I157" s="219">
        <v>99</v>
      </c>
      <c r="J157" s="188" t="s">
        <v>414</v>
      </c>
      <c r="K157" s="255" t="s">
        <v>387</v>
      </c>
      <c r="L157" s="190">
        <v>8</v>
      </c>
      <c r="M157" s="206" t="s">
        <v>390</v>
      </c>
      <c r="N157" s="191">
        <f t="shared" si="6"/>
        <v>-7</v>
      </c>
      <c r="S157" s="192"/>
      <c r="T157" s="193"/>
      <c r="V157" s="191"/>
    </row>
    <row r="158" spans="1:22" ht="36" customHeight="1" thickBot="1" x14ac:dyDescent="0.3">
      <c r="A158" s="220">
        <v>93</v>
      </c>
      <c r="B158" s="194" t="s">
        <v>410</v>
      </c>
      <c r="C158" s="182" t="s">
        <v>347</v>
      </c>
      <c r="D158" s="220">
        <v>4</v>
      </c>
      <c r="E158" s="245">
        <v>32230.000000000004</v>
      </c>
      <c r="F158" s="196">
        <f t="shared" si="4"/>
        <v>128920.00000000001</v>
      </c>
      <c r="G158" s="197"/>
      <c r="H158" s="246">
        <f t="shared" si="5"/>
        <v>32300</v>
      </c>
      <c r="I158" s="219">
        <v>100</v>
      </c>
      <c r="J158" s="188" t="s">
        <v>415</v>
      </c>
      <c r="K158" s="255" t="s">
        <v>387</v>
      </c>
      <c r="L158" s="190">
        <v>4</v>
      </c>
      <c r="M158" s="206" t="s">
        <v>397</v>
      </c>
      <c r="N158" s="191">
        <f t="shared" si="6"/>
        <v>0</v>
      </c>
      <c r="S158" s="192"/>
      <c r="T158" s="193"/>
      <c r="V158" s="191"/>
    </row>
    <row r="159" spans="1:22" ht="35.25" customHeight="1" thickBot="1" x14ac:dyDescent="0.3">
      <c r="A159" s="220">
        <v>94</v>
      </c>
      <c r="B159" s="194" t="s">
        <v>406</v>
      </c>
      <c r="C159" s="182" t="s">
        <v>347</v>
      </c>
      <c r="D159" s="220">
        <v>4</v>
      </c>
      <c r="E159" s="245">
        <v>32230.000000000004</v>
      </c>
      <c r="F159" s="196">
        <f t="shared" si="4"/>
        <v>128920.00000000001</v>
      </c>
      <c r="G159" s="197"/>
      <c r="H159" s="246">
        <f t="shared" si="5"/>
        <v>32300</v>
      </c>
      <c r="I159" s="219">
        <v>101</v>
      </c>
      <c r="J159" s="188" t="s">
        <v>416</v>
      </c>
      <c r="K159" s="255" t="s">
        <v>387</v>
      </c>
      <c r="L159" s="190">
        <v>4</v>
      </c>
      <c r="M159" s="206" t="s">
        <v>397</v>
      </c>
      <c r="N159" s="191">
        <f t="shared" si="6"/>
        <v>0</v>
      </c>
      <c r="S159" s="192"/>
      <c r="T159" s="193"/>
      <c r="V159" s="191"/>
    </row>
    <row r="160" spans="1:22" ht="17.25" thickBot="1" x14ac:dyDescent="0.3">
      <c r="A160" s="220">
        <v>95</v>
      </c>
      <c r="B160" s="194" t="s">
        <v>411</v>
      </c>
      <c r="C160" s="182" t="s">
        <v>393</v>
      </c>
      <c r="D160" s="220">
        <v>1</v>
      </c>
      <c r="E160" s="245">
        <v>11330.000000000002</v>
      </c>
      <c r="F160" s="196">
        <f t="shared" si="4"/>
        <v>11330.000000000002</v>
      </c>
      <c r="G160" s="197"/>
      <c r="H160" s="246">
        <f t="shared" si="5"/>
        <v>11400</v>
      </c>
      <c r="I160" s="219">
        <v>102</v>
      </c>
      <c r="J160" s="206" t="s">
        <v>417</v>
      </c>
      <c r="K160" s="190" t="s">
        <v>418</v>
      </c>
      <c r="L160" s="190">
        <v>6</v>
      </c>
      <c r="M160" s="256" t="s">
        <v>419</v>
      </c>
      <c r="N160" s="191">
        <f t="shared" si="6"/>
        <v>-5</v>
      </c>
      <c r="S160" s="192"/>
      <c r="T160" s="193"/>
      <c r="V160" s="191"/>
    </row>
    <row r="161" spans="1:22" ht="50.25" thickBot="1" x14ac:dyDescent="0.3">
      <c r="A161" s="220">
        <v>96</v>
      </c>
      <c r="B161" s="194" t="s">
        <v>412</v>
      </c>
      <c r="C161" s="182" t="s">
        <v>393</v>
      </c>
      <c r="D161" s="220">
        <v>1</v>
      </c>
      <c r="E161" s="245">
        <v>64460.000000000007</v>
      </c>
      <c r="F161" s="196">
        <f t="shared" si="4"/>
        <v>64460.000000000007</v>
      </c>
      <c r="G161" s="197"/>
      <c r="H161" s="246">
        <f t="shared" si="5"/>
        <v>64500</v>
      </c>
      <c r="I161" s="219"/>
      <c r="J161" s="257" t="s">
        <v>420</v>
      </c>
      <c r="K161" s="211"/>
      <c r="L161" s="227"/>
      <c r="M161" s="190"/>
      <c r="N161" s="191">
        <f t="shared" si="6"/>
        <v>1</v>
      </c>
      <c r="S161" s="192"/>
      <c r="T161" s="193"/>
      <c r="V161" s="191"/>
    </row>
    <row r="162" spans="1:22" ht="39.75" customHeight="1" thickBot="1" x14ac:dyDescent="0.3">
      <c r="A162" s="220">
        <v>97</v>
      </c>
      <c r="B162" s="194" t="s">
        <v>414</v>
      </c>
      <c r="C162" s="182" t="s">
        <v>387</v>
      </c>
      <c r="D162" s="220">
        <v>1</v>
      </c>
      <c r="E162" s="245">
        <v>644270</v>
      </c>
      <c r="F162" s="196">
        <f t="shared" si="4"/>
        <v>644270</v>
      </c>
      <c r="G162" s="197"/>
      <c r="H162" s="246">
        <f t="shared" si="5"/>
        <v>644300</v>
      </c>
      <c r="I162" s="219">
        <v>103</v>
      </c>
      <c r="J162" s="188" t="s">
        <v>421</v>
      </c>
      <c r="K162" s="226" t="s">
        <v>422</v>
      </c>
      <c r="L162" s="190">
        <v>16</v>
      </c>
      <c r="M162" s="206" t="s">
        <v>423</v>
      </c>
      <c r="N162" s="191">
        <f t="shared" si="6"/>
        <v>-15</v>
      </c>
      <c r="S162" s="192"/>
      <c r="T162" s="193"/>
      <c r="V162" s="191"/>
    </row>
    <row r="163" spans="1:22" ht="40.5" customHeight="1" thickBot="1" x14ac:dyDescent="0.3">
      <c r="A163" s="220">
        <v>98</v>
      </c>
      <c r="B163" s="194" t="s">
        <v>415</v>
      </c>
      <c r="C163" s="182" t="s">
        <v>387</v>
      </c>
      <c r="D163" s="220">
        <v>1</v>
      </c>
      <c r="E163" s="245">
        <v>724790.00000000012</v>
      </c>
      <c r="F163" s="196">
        <f t="shared" si="4"/>
        <v>724790.00000000012</v>
      </c>
      <c r="G163" s="197"/>
      <c r="H163" s="246">
        <f t="shared" si="5"/>
        <v>724800</v>
      </c>
      <c r="I163" s="219">
        <v>104</v>
      </c>
      <c r="J163" s="188" t="s">
        <v>424</v>
      </c>
      <c r="K163" s="226" t="s">
        <v>425</v>
      </c>
      <c r="L163" s="190">
        <v>16</v>
      </c>
      <c r="M163" s="206" t="s">
        <v>426</v>
      </c>
      <c r="N163" s="191">
        <f t="shared" si="6"/>
        <v>-15</v>
      </c>
      <c r="S163" s="192"/>
      <c r="T163" s="193"/>
      <c r="V163" s="191"/>
    </row>
    <row r="164" spans="1:22" ht="40.5" customHeight="1" thickBot="1" x14ac:dyDescent="0.3">
      <c r="A164" s="220">
        <v>99</v>
      </c>
      <c r="B164" s="194" t="s">
        <v>416</v>
      </c>
      <c r="C164" s="182" t="s">
        <v>387</v>
      </c>
      <c r="D164" s="220">
        <v>1</v>
      </c>
      <c r="E164" s="245">
        <v>805310.00000000012</v>
      </c>
      <c r="F164" s="196">
        <f t="shared" si="4"/>
        <v>805310.00000000012</v>
      </c>
      <c r="G164" s="197"/>
      <c r="H164" s="246">
        <f t="shared" si="5"/>
        <v>805400</v>
      </c>
      <c r="I164" s="219">
        <v>105</v>
      </c>
      <c r="J164" s="188" t="s">
        <v>427</v>
      </c>
      <c r="K164" s="226" t="s">
        <v>425</v>
      </c>
      <c r="L164" s="190">
        <v>60</v>
      </c>
      <c r="M164" s="206" t="s">
        <v>428</v>
      </c>
      <c r="N164" s="191">
        <f t="shared" si="6"/>
        <v>-59</v>
      </c>
      <c r="S164" s="192"/>
      <c r="T164" s="193"/>
      <c r="V164" s="191"/>
    </row>
    <row r="165" spans="1:22" ht="43.5" customHeight="1" thickBot="1" x14ac:dyDescent="0.3">
      <c r="A165" s="220">
        <v>100</v>
      </c>
      <c r="B165" s="229" t="s">
        <v>417</v>
      </c>
      <c r="C165" s="228" t="s">
        <v>418</v>
      </c>
      <c r="D165" s="228">
        <v>1</v>
      </c>
      <c r="E165" s="258">
        <v>289960</v>
      </c>
      <c r="F165" s="232">
        <f t="shared" si="4"/>
        <v>289960</v>
      </c>
      <c r="G165" s="233"/>
      <c r="H165" s="246">
        <f t="shared" si="5"/>
        <v>290000</v>
      </c>
      <c r="I165" s="219">
        <v>106</v>
      </c>
      <c r="J165" s="188" t="s">
        <v>429</v>
      </c>
      <c r="K165" s="226" t="s">
        <v>430</v>
      </c>
      <c r="L165" s="190">
        <v>8</v>
      </c>
      <c r="M165" s="206" t="s">
        <v>431</v>
      </c>
      <c r="N165" s="191">
        <f t="shared" si="6"/>
        <v>-7</v>
      </c>
      <c r="S165" s="192"/>
      <c r="T165" s="193"/>
      <c r="V165" s="191"/>
    </row>
    <row r="166" spans="1:22" ht="50.25" thickBot="1" x14ac:dyDescent="0.3">
      <c r="A166" s="176"/>
      <c r="B166" s="171" t="s">
        <v>420</v>
      </c>
      <c r="C166" s="234"/>
      <c r="D166" s="235"/>
      <c r="E166" s="259">
        <v>0</v>
      </c>
      <c r="F166" s="237"/>
      <c r="G166" s="238"/>
      <c r="H166" s="246">
        <f t="shared" si="5"/>
        <v>0</v>
      </c>
      <c r="I166" s="219">
        <v>107</v>
      </c>
      <c r="J166" s="206" t="s">
        <v>432</v>
      </c>
      <c r="K166" s="190" t="s">
        <v>92</v>
      </c>
      <c r="L166" s="211">
        <v>2</v>
      </c>
      <c r="M166" s="256" t="s">
        <v>433</v>
      </c>
      <c r="N166" s="191">
        <f t="shared" si="6"/>
        <v>-2</v>
      </c>
      <c r="S166" s="192"/>
      <c r="T166" s="193"/>
      <c r="V166" s="191"/>
    </row>
    <row r="167" spans="1:22" ht="42.75" customHeight="1" thickBot="1" x14ac:dyDescent="0.3">
      <c r="A167" s="239">
        <v>101</v>
      </c>
      <c r="B167" s="240" t="s">
        <v>421</v>
      </c>
      <c r="C167" s="239" t="s">
        <v>422</v>
      </c>
      <c r="D167" s="239">
        <v>6</v>
      </c>
      <c r="E167" s="260">
        <v>161150</v>
      </c>
      <c r="F167" s="243">
        <f t="shared" ref="F167:F193" si="7">D167*E167</f>
        <v>966900</v>
      </c>
      <c r="G167" s="244"/>
      <c r="H167" s="246">
        <f t="shared" si="5"/>
        <v>161200</v>
      </c>
      <c r="I167" s="219">
        <v>108</v>
      </c>
      <c r="J167" s="206" t="s">
        <v>435</v>
      </c>
      <c r="K167" s="190" t="s">
        <v>92</v>
      </c>
      <c r="L167" s="211">
        <v>2</v>
      </c>
      <c r="M167" s="256" t="s">
        <v>433</v>
      </c>
      <c r="N167" s="191">
        <f t="shared" si="6"/>
        <v>4</v>
      </c>
      <c r="S167" s="192"/>
      <c r="T167" s="193"/>
      <c r="V167" s="191"/>
    </row>
    <row r="168" spans="1:22" ht="17.25" thickBot="1" x14ac:dyDescent="0.3">
      <c r="A168" s="239">
        <v>102</v>
      </c>
      <c r="B168" s="194" t="s">
        <v>424</v>
      </c>
      <c r="C168" s="220" t="s">
        <v>425</v>
      </c>
      <c r="D168" s="220">
        <v>6</v>
      </c>
      <c r="E168" s="245">
        <v>241670.00000000003</v>
      </c>
      <c r="F168" s="196">
        <f t="shared" si="7"/>
        <v>1450020.0000000002</v>
      </c>
      <c r="G168" s="197"/>
      <c r="H168" s="246">
        <f t="shared" si="5"/>
        <v>241700</v>
      </c>
      <c r="I168" s="219">
        <v>109</v>
      </c>
      <c r="J168" s="206" t="s">
        <v>436</v>
      </c>
      <c r="K168" s="190" t="s">
        <v>92</v>
      </c>
      <c r="L168" s="211">
        <v>2</v>
      </c>
      <c r="M168" s="256" t="s">
        <v>433</v>
      </c>
      <c r="N168" s="191">
        <f t="shared" si="6"/>
        <v>4</v>
      </c>
      <c r="S168" s="192"/>
      <c r="T168" s="193"/>
      <c r="V168" s="191"/>
    </row>
    <row r="169" spans="1:22" ht="39" customHeight="1" thickBot="1" x14ac:dyDescent="0.3">
      <c r="A169" s="239">
        <v>103</v>
      </c>
      <c r="B169" s="194" t="s">
        <v>427</v>
      </c>
      <c r="C169" s="220" t="s">
        <v>425</v>
      </c>
      <c r="D169" s="220">
        <v>6</v>
      </c>
      <c r="E169" s="245">
        <v>241670.00000000003</v>
      </c>
      <c r="F169" s="196">
        <f t="shared" si="7"/>
        <v>1450020.0000000002</v>
      </c>
      <c r="G169" s="197"/>
      <c r="H169" s="246">
        <f t="shared" si="5"/>
        <v>241700</v>
      </c>
      <c r="I169" s="219">
        <v>110</v>
      </c>
      <c r="J169" s="206" t="s">
        <v>437</v>
      </c>
      <c r="K169" s="190" t="s">
        <v>206</v>
      </c>
      <c r="L169" s="211">
        <v>40</v>
      </c>
      <c r="M169" s="206" t="s">
        <v>438</v>
      </c>
      <c r="N169" s="191">
        <f t="shared" si="6"/>
        <v>-34</v>
      </c>
      <c r="S169" s="192"/>
      <c r="T169" s="193"/>
      <c r="V169" s="191"/>
    </row>
    <row r="170" spans="1:22" ht="17.25" thickBot="1" x14ac:dyDescent="0.3">
      <c r="A170" s="239">
        <v>104</v>
      </c>
      <c r="B170" s="194" t="s">
        <v>432</v>
      </c>
      <c r="C170" s="220" t="s">
        <v>92</v>
      </c>
      <c r="D170" s="182">
        <v>1</v>
      </c>
      <c r="E170" s="245">
        <v>805310.00000000012</v>
      </c>
      <c r="F170" s="196">
        <f t="shared" si="7"/>
        <v>805310.00000000012</v>
      </c>
      <c r="G170" s="197"/>
      <c r="H170" s="246">
        <f t="shared" si="5"/>
        <v>805400</v>
      </c>
      <c r="I170" s="219">
        <v>112</v>
      </c>
      <c r="J170" s="206" t="s">
        <v>440</v>
      </c>
      <c r="K170" s="190" t="s">
        <v>92</v>
      </c>
      <c r="L170" s="211">
        <v>2</v>
      </c>
      <c r="M170" s="256" t="s">
        <v>441</v>
      </c>
      <c r="N170" s="191">
        <f t="shared" si="6"/>
        <v>-1</v>
      </c>
      <c r="S170" s="192"/>
      <c r="T170" s="193"/>
      <c r="V170" s="191"/>
    </row>
    <row r="171" spans="1:22" ht="17.25" thickBot="1" x14ac:dyDescent="0.3">
      <c r="A171" s="239">
        <v>105</v>
      </c>
      <c r="B171" s="194" t="s">
        <v>435</v>
      </c>
      <c r="C171" s="220" t="s">
        <v>92</v>
      </c>
      <c r="D171" s="182">
        <v>1</v>
      </c>
      <c r="E171" s="245">
        <v>1932700.0000000002</v>
      </c>
      <c r="F171" s="196">
        <f t="shared" si="7"/>
        <v>1932700.0000000002</v>
      </c>
      <c r="G171" s="197"/>
      <c r="H171" s="246">
        <f t="shared" si="5"/>
        <v>1932700</v>
      </c>
      <c r="I171" s="219">
        <v>113</v>
      </c>
      <c r="J171" s="206" t="s">
        <v>442</v>
      </c>
      <c r="K171" s="190" t="s">
        <v>92</v>
      </c>
      <c r="L171" s="211">
        <v>2</v>
      </c>
      <c r="M171" s="256" t="s">
        <v>441</v>
      </c>
      <c r="N171" s="191">
        <f t="shared" si="6"/>
        <v>-1</v>
      </c>
      <c r="S171" s="192"/>
      <c r="T171" s="193"/>
      <c r="V171" s="191"/>
    </row>
    <row r="172" spans="1:22" ht="17.25" thickBot="1" x14ac:dyDescent="0.3">
      <c r="A172" s="239">
        <v>106</v>
      </c>
      <c r="B172" s="194" t="s">
        <v>436</v>
      </c>
      <c r="C172" s="220" t="s">
        <v>92</v>
      </c>
      <c r="D172" s="182">
        <v>1</v>
      </c>
      <c r="E172" s="245">
        <v>483230.00000000006</v>
      </c>
      <c r="F172" s="196">
        <f t="shared" si="7"/>
        <v>483230.00000000006</v>
      </c>
      <c r="G172" s="197"/>
      <c r="H172" s="246">
        <f t="shared" si="5"/>
        <v>483300</v>
      </c>
      <c r="I172" s="219">
        <v>114</v>
      </c>
      <c r="J172" s="206" t="s">
        <v>443</v>
      </c>
      <c r="K172" s="190" t="s">
        <v>278</v>
      </c>
      <c r="L172" s="211">
        <v>1</v>
      </c>
      <c r="M172" s="256" t="s">
        <v>444</v>
      </c>
      <c r="N172" s="191">
        <f t="shared" si="6"/>
        <v>0</v>
      </c>
      <c r="S172" s="192"/>
      <c r="T172" s="193"/>
      <c r="V172" s="191"/>
    </row>
    <row r="173" spans="1:22" ht="48" customHeight="1" thickBot="1" x14ac:dyDescent="0.3">
      <c r="A173" s="239">
        <v>107</v>
      </c>
      <c r="B173" s="194" t="s">
        <v>437</v>
      </c>
      <c r="C173" s="220" t="s">
        <v>206</v>
      </c>
      <c r="D173" s="182">
        <v>6</v>
      </c>
      <c r="E173" s="245">
        <v>48400.000000000007</v>
      </c>
      <c r="F173" s="196">
        <f t="shared" si="7"/>
        <v>290400.00000000006</v>
      </c>
      <c r="G173" s="197"/>
      <c r="H173" s="246">
        <f t="shared" si="5"/>
        <v>48400</v>
      </c>
      <c r="I173" s="219">
        <v>118</v>
      </c>
      <c r="J173" s="188" t="s">
        <v>445</v>
      </c>
      <c r="K173" s="226" t="s">
        <v>200</v>
      </c>
      <c r="L173" s="211">
        <v>8</v>
      </c>
      <c r="M173" s="206" t="s">
        <v>446</v>
      </c>
      <c r="N173" s="191">
        <f t="shared" si="6"/>
        <v>-2</v>
      </c>
      <c r="S173" s="192"/>
      <c r="T173" s="193"/>
      <c r="V173" s="191"/>
    </row>
    <row r="174" spans="1:22" ht="48.75" customHeight="1" thickBot="1" x14ac:dyDescent="0.3">
      <c r="A174" s="239">
        <v>108</v>
      </c>
      <c r="B174" s="194" t="s">
        <v>439</v>
      </c>
      <c r="C174" s="182" t="s">
        <v>418</v>
      </c>
      <c r="D174" s="220">
        <v>4</v>
      </c>
      <c r="E174" s="245">
        <v>35530</v>
      </c>
      <c r="F174" s="196">
        <f t="shared" si="7"/>
        <v>142120</v>
      </c>
      <c r="G174" s="197"/>
      <c r="H174" s="246">
        <f t="shared" si="5"/>
        <v>35600</v>
      </c>
      <c r="I174" s="219">
        <v>119</v>
      </c>
      <c r="J174" s="188" t="s">
        <v>448</v>
      </c>
      <c r="K174" s="226" t="s">
        <v>449</v>
      </c>
      <c r="L174" s="211">
        <v>32</v>
      </c>
      <c r="M174" s="206" t="s">
        <v>450</v>
      </c>
      <c r="N174" s="191">
        <f t="shared" si="6"/>
        <v>-28</v>
      </c>
      <c r="S174" s="192"/>
      <c r="T174" s="193"/>
      <c r="V174" s="191"/>
    </row>
    <row r="175" spans="1:22" ht="17.25" thickBot="1" x14ac:dyDescent="0.3">
      <c r="A175" s="239">
        <v>109</v>
      </c>
      <c r="B175" s="194" t="s">
        <v>440</v>
      </c>
      <c r="C175" s="220" t="s">
        <v>92</v>
      </c>
      <c r="D175" s="182">
        <v>1</v>
      </c>
      <c r="E175" s="245">
        <v>322190</v>
      </c>
      <c r="F175" s="196">
        <f t="shared" si="7"/>
        <v>322190</v>
      </c>
      <c r="G175" s="197"/>
      <c r="H175" s="246">
        <f t="shared" si="5"/>
        <v>322200</v>
      </c>
      <c r="I175" s="219">
        <v>120</v>
      </c>
      <c r="J175" s="188" t="s">
        <v>451</v>
      </c>
      <c r="K175" s="226" t="s">
        <v>206</v>
      </c>
      <c r="L175" s="211">
        <v>2</v>
      </c>
      <c r="M175" s="256" t="s">
        <v>452</v>
      </c>
      <c r="N175" s="191">
        <f t="shared" si="6"/>
        <v>-1</v>
      </c>
      <c r="S175" s="192"/>
      <c r="T175" s="193"/>
      <c r="V175" s="191"/>
    </row>
    <row r="176" spans="1:22" ht="17.25" thickBot="1" x14ac:dyDescent="0.3">
      <c r="A176" s="239">
        <v>110</v>
      </c>
      <c r="B176" s="194" t="s">
        <v>442</v>
      </c>
      <c r="C176" s="220" t="s">
        <v>92</v>
      </c>
      <c r="D176" s="182">
        <v>1</v>
      </c>
      <c r="E176" s="245">
        <v>322190</v>
      </c>
      <c r="F176" s="196">
        <f t="shared" si="7"/>
        <v>322190</v>
      </c>
      <c r="G176" s="197"/>
      <c r="H176" s="246">
        <f t="shared" si="5"/>
        <v>322200</v>
      </c>
      <c r="I176" s="219">
        <v>121</v>
      </c>
      <c r="J176" s="188" t="s">
        <v>453</v>
      </c>
      <c r="K176" s="226" t="s">
        <v>206</v>
      </c>
      <c r="L176" s="211">
        <v>2</v>
      </c>
      <c r="M176" s="256" t="s">
        <v>452</v>
      </c>
      <c r="N176" s="191">
        <f t="shared" si="6"/>
        <v>-1</v>
      </c>
      <c r="S176" s="192"/>
      <c r="T176" s="193"/>
      <c r="V176" s="191"/>
    </row>
    <row r="177" spans="1:22" ht="17.25" thickBot="1" x14ac:dyDescent="0.3">
      <c r="A177" s="239">
        <v>111</v>
      </c>
      <c r="B177" s="194" t="s">
        <v>443</v>
      </c>
      <c r="C177" s="220" t="s">
        <v>278</v>
      </c>
      <c r="D177" s="182">
        <v>0</v>
      </c>
      <c r="E177" s="245">
        <v>805310.00000000012</v>
      </c>
      <c r="F177" s="196">
        <f t="shared" si="7"/>
        <v>0</v>
      </c>
      <c r="G177" s="197"/>
      <c r="H177" s="246">
        <f t="shared" si="5"/>
        <v>805400</v>
      </c>
      <c r="I177" s="219">
        <v>122</v>
      </c>
      <c r="J177" s="188" t="s">
        <v>454</v>
      </c>
      <c r="K177" s="226" t="s">
        <v>206</v>
      </c>
      <c r="L177" s="211">
        <v>2</v>
      </c>
      <c r="M177" s="256" t="s">
        <v>452</v>
      </c>
      <c r="N177" s="191">
        <f t="shared" si="6"/>
        <v>-2</v>
      </c>
      <c r="S177" s="192"/>
      <c r="T177" s="193"/>
      <c r="V177" s="191"/>
    </row>
    <row r="178" spans="1:22" ht="17.25" thickBot="1" x14ac:dyDescent="0.3">
      <c r="A178" s="239">
        <v>112</v>
      </c>
      <c r="B178" s="194" t="s">
        <v>445</v>
      </c>
      <c r="C178" s="220" t="s">
        <v>200</v>
      </c>
      <c r="D178" s="182">
        <v>1</v>
      </c>
      <c r="E178" s="245">
        <v>805310.00000000012</v>
      </c>
      <c r="F178" s="196">
        <f t="shared" si="7"/>
        <v>805310.00000000012</v>
      </c>
      <c r="G178" s="197"/>
      <c r="H178" s="246">
        <f t="shared" si="5"/>
        <v>805400</v>
      </c>
      <c r="I178" s="219">
        <v>123</v>
      </c>
      <c r="J178" s="188" t="s">
        <v>455</v>
      </c>
      <c r="K178" s="226" t="s">
        <v>206</v>
      </c>
      <c r="L178" s="211">
        <v>2</v>
      </c>
      <c r="M178" s="256" t="s">
        <v>452</v>
      </c>
      <c r="N178" s="191">
        <f t="shared" si="6"/>
        <v>-1</v>
      </c>
      <c r="S178" s="192"/>
      <c r="T178" s="193"/>
      <c r="V178" s="191"/>
    </row>
    <row r="179" spans="1:22" ht="17.25" thickBot="1" x14ac:dyDescent="0.3">
      <c r="A179" s="239">
        <v>113</v>
      </c>
      <c r="B179" s="194" t="s">
        <v>448</v>
      </c>
      <c r="C179" s="220" t="s">
        <v>449</v>
      </c>
      <c r="D179" s="182">
        <v>4</v>
      </c>
      <c r="E179" s="245">
        <v>161150</v>
      </c>
      <c r="F179" s="196">
        <f t="shared" si="7"/>
        <v>644600</v>
      </c>
      <c r="G179" s="197"/>
      <c r="H179" s="246">
        <f t="shared" si="5"/>
        <v>161200</v>
      </c>
      <c r="I179" s="219">
        <v>124</v>
      </c>
      <c r="J179" s="188" t="s">
        <v>456</v>
      </c>
      <c r="K179" s="226" t="s">
        <v>206</v>
      </c>
      <c r="L179" s="211">
        <v>2</v>
      </c>
      <c r="M179" s="256" t="s">
        <v>452</v>
      </c>
      <c r="N179" s="191">
        <f t="shared" si="6"/>
        <v>2</v>
      </c>
      <c r="S179" s="192"/>
      <c r="T179" s="193"/>
      <c r="V179" s="191"/>
    </row>
    <row r="180" spans="1:22" ht="33.75" thickBot="1" x14ac:dyDescent="0.3">
      <c r="A180" s="239">
        <v>114</v>
      </c>
      <c r="B180" s="194" t="s">
        <v>451</v>
      </c>
      <c r="C180" s="220" t="s">
        <v>206</v>
      </c>
      <c r="D180" s="182">
        <v>1</v>
      </c>
      <c r="E180" s="245">
        <v>2415820</v>
      </c>
      <c r="F180" s="196">
        <f t="shared" si="7"/>
        <v>2415820</v>
      </c>
      <c r="G180" s="197"/>
      <c r="H180" s="246">
        <f t="shared" si="5"/>
        <v>2415900</v>
      </c>
      <c r="I180" s="219">
        <v>125</v>
      </c>
      <c r="J180" s="188" t="s">
        <v>457</v>
      </c>
      <c r="K180" s="226" t="s">
        <v>206</v>
      </c>
      <c r="L180" s="211">
        <v>2</v>
      </c>
      <c r="M180" s="256" t="s">
        <v>452</v>
      </c>
      <c r="N180" s="191">
        <f t="shared" si="6"/>
        <v>-1</v>
      </c>
      <c r="S180" s="192"/>
      <c r="T180" s="193"/>
      <c r="V180" s="191"/>
    </row>
    <row r="181" spans="1:22" ht="17.25" thickBot="1" x14ac:dyDescent="0.3">
      <c r="A181" s="239">
        <v>115</v>
      </c>
      <c r="B181" s="194" t="s">
        <v>462</v>
      </c>
      <c r="C181" s="182" t="s">
        <v>458</v>
      </c>
      <c r="D181" s="182">
        <v>6</v>
      </c>
      <c r="E181" s="245">
        <v>48400.000000000007</v>
      </c>
      <c r="F181" s="196">
        <f t="shared" si="7"/>
        <v>290400.00000000006</v>
      </c>
      <c r="G181" s="197"/>
      <c r="H181" s="246">
        <f t="shared" ref="H181:H228" si="8">ROUNDUP(E181,-2)</f>
        <v>48400</v>
      </c>
      <c r="I181" s="219">
        <v>132</v>
      </c>
      <c r="J181" s="206" t="s">
        <v>463</v>
      </c>
      <c r="K181" s="190" t="s">
        <v>278</v>
      </c>
      <c r="L181" s="190">
        <v>70</v>
      </c>
      <c r="M181" s="256" t="s">
        <v>461</v>
      </c>
      <c r="N181" s="191">
        <f t="shared" si="6"/>
        <v>-64</v>
      </c>
      <c r="S181" s="192"/>
      <c r="T181" s="193"/>
      <c r="V181" s="191"/>
    </row>
    <row r="182" spans="1:22" ht="17.25" thickBot="1" x14ac:dyDescent="0.3">
      <c r="A182" s="239">
        <v>116</v>
      </c>
      <c r="B182" s="194" t="s">
        <v>464</v>
      </c>
      <c r="C182" s="182" t="s">
        <v>459</v>
      </c>
      <c r="D182" s="182">
        <v>6</v>
      </c>
      <c r="E182" s="245">
        <v>161150</v>
      </c>
      <c r="F182" s="196">
        <f t="shared" si="7"/>
        <v>966900</v>
      </c>
      <c r="G182" s="197"/>
      <c r="H182" s="246">
        <f t="shared" si="8"/>
        <v>161200</v>
      </c>
      <c r="I182" s="219">
        <v>133</v>
      </c>
      <c r="J182" s="206" t="s">
        <v>465</v>
      </c>
      <c r="K182" s="190" t="s">
        <v>449</v>
      </c>
      <c r="L182" s="190">
        <v>400</v>
      </c>
      <c r="M182" s="256" t="s">
        <v>466</v>
      </c>
      <c r="N182" s="191">
        <f t="shared" si="6"/>
        <v>-394</v>
      </c>
      <c r="S182" s="192"/>
      <c r="T182" s="193"/>
      <c r="V182" s="191"/>
    </row>
    <row r="183" spans="1:22" ht="17.25" thickBot="1" x14ac:dyDescent="0.3">
      <c r="A183" s="239">
        <v>117</v>
      </c>
      <c r="B183" s="229" t="s">
        <v>467</v>
      </c>
      <c r="C183" s="230" t="s">
        <v>459</v>
      </c>
      <c r="D183" s="228">
        <v>6</v>
      </c>
      <c r="E183" s="258">
        <v>322190</v>
      </c>
      <c r="F183" s="232">
        <f t="shared" si="7"/>
        <v>1933140</v>
      </c>
      <c r="G183" s="233"/>
      <c r="H183" s="246">
        <f t="shared" si="8"/>
        <v>322200</v>
      </c>
      <c r="I183" s="219">
        <v>134</v>
      </c>
      <c r="J183" s="206" t="s">
        <v>468</v>
      </c>
      <c r="K183" s="211" t="s">
        <v>92</v>
      </c>
      <c r="L183" s="190">
        <v>6</v>
      </c>
      <c r="M183" s="256" t="s">
        <v>469</v>
      </c>
      <c r="N183" s="191">
        <f t="shared" si="6"/>
        <v>0</v>
      </c>
      <c r="S183" s="192"/>
      <c r="T183" s="193"/>
      <c r="V183" s="191"/>
    </row>
    <row r="184" spans="1:22" ht="17.25" thickBot="1" x14ac:dyDescent="0.3">
      <c r="A184" s="176"/>
      <c r="B184" s="169" t="s">
        <v>460</v>
      </c>
      <c r="C184" s="234"/>
      <c r="D184" s="235"/>
      <c r="E184" s="259">
        <v>0</v>
      </c>
      <c r="F184" s="237">
        <f t="shared" si="7"/>
        <v>0</v>
      </c>
      <c r="G184" s="238"/>
      <c r="H184" s="246">
        <f t="shared" si="8"/>
        <v>0</v>
      </c>
      <c r="I184" s="219">
        <v>135</v>
      </c>
      <c r="J184" s="206" t="s">
        <v>470</v>
      </c>
      <c r="K184" s="211" t="s">
        <v>92</v>
      </c>
      <c r="L184" s="190">
        <v>6</v>
      </c>
      <c r="M184" s="256" t="s">
        <v>469</v>
      </c>
      <c r="N184" s="191">
        <f t="shared" si="6"/>
        <v>-6</v>
      </c>
      <c r="S184" s="192"/>
      <c r="T184" s="193"/>
      <c r="V184" s="191"/>
    </row>
    <row r="185" spans="1:22" s="273" customFormat="1" ht="30.75" thickBot="1" x14ac:dyDescent="0.3">
      <c r="A185" s="261">
        <v>118</v>
      </c>
      <c r="B185" s="262" t="s">
        <v>303</v>
      </c>
      <c r="C185" s="261" t="s">
        <v>278</v>
      </c>
      <c r="D185" s="261">
        <v>6</v>
      </c>
      <c r="E185" s="263">
        <v>32230.000000000004</v>
      </c>
      <c r="F185" s="264">
        <f t="shared" si="7"/>
        <v>193380.00000000003</v>
      </c>
      <c r="G185" s="265" t="s">
        <v>471</v>
      </c>
      <c r="H185" s="266">
        <f t="shared" si="8"/>
        <v>32300</v>
      </c>
      <c r="I185" s="267">
        <v>136</v>
      </c>
      <c r="J185" s="268" t="s">
        <v>472</v>
      </c>
      <c r="K185" s="269" t="s">
        <v>92</v>
      </c>
      <c r="L185" s="270">
        <v>6</v>
      </c>
      <c r="M185" s="271" t="s">
        <v>469</v>
      </c>
      <c r="N185" s="272">
        <f t="shared" si="6"/>
        <v>0</v>
      </c>
      <c r="S185" s="192"/>
      <c r="T185" s="193"/>
      <c r="U185" s="164"/>
      <c r="V185" s="191"/>
    </row>
    <row r="186" spans="1:22" ht="30.75" thickBot="1" x14ac:dyDescent="0.3">
      <c r="A186" s="239">
        <v>119</v>
      </c>
      <c r="B186" s="194" t="s">
        <v>473</v>
      </c>
      <c r="C186" s="220" t="s">
        <v>278</v>
      </c>
      <c r="D186" s="220">
        <v>6</v>
      </c>
      <c r="E186" s="245">
        <v>16170.000000000002</v>
      </c>
      <c r="F186" s="196">
        <f t="shared" si="7"/>
        <v>97020.000000000015</v>
      </c>
      <c r="G186" s="265" t="s">
        <v>471</v>
      </c>
      <c r="H186" s="246">
        <f t="shared" si="8"/>
        <v>16200</v>
      </c>
      <c r="I186" s="219">
        <v>137</v>
      </c>
      <c r="J186" s="206" t="s">
        <v>474</v>
      </c>
      <c r="K186" s="211" t="s">
        <v>92</v>
      </c>
      <c r="L186" s="190">
        <v>6</v>
      </c>
      <c r="M186" s="256" t="s">
        <v>469</v>
      </c>
      <c r="N186" s="191">
        <f t="shared" si="6"/>
        <v>0</v>
      </c>
      <c r="S186" s="192"/>
      <c r="T186" s="193"/>
      <c r="V186" s="191"/>
    </row>
    <row r="187" spans="1:22" ht="17.25" thickBot="1" x14ac:dyDescent="0.3">
      <c r="A187" s="239">
        <v>120</v>
      </c>
      <c r="B187" s="194" t="s">
        <v>465</v>
      </c>
      <c r="C187" s="220" t="s">
        <v>449</v>
      </c>
      <c r="D187" s="220">
        <v>6</v>
      </c>
      <c r="E187" s="245">
        <v>24200.000000000004</v>
      </c>
      <c r="F187" s="196">
        <f t="shared" si="7"/>
        <v>145200.00000000003</v>
      </c>
      <c r="G187" s="197"/>
      <c r="H187" s="246">
        <f t="shared" si="8"/>
        <v>24200</v>
      </c>
      <c r="I187" s="219">
        <v>138</v>
      </c>
      <c r="J187" s="206" t="s">
        <v>475</v>
      </c>
      <c r="K187" s="190" t="s">
        <v>92</v>
      </c>
      <c r="L187" s="190">
        <v>20</v>
      </c>
      <c r="M187" s="256" t="s">
        <v>476</v>
      </c>
      <c r="N187" s="191">
        <f t="shared" si="6"/>
        <v>-14</v>
      </c>
      <c r="S187" s="192"/>
      <c r="T187" s="193"/>
      <c r="V187" s="191"/>
    </row>
    <row r="188" spans="1:22" ht="17.25" thickBot="1" x14ac:dyDescent="0.3">
      <c r="A188" s="239">
        <v>121</v>
      </c>
      <c r="B188" s="194" t="s">
        <v>477</v>
      </c>
      <c r="C188" s="220" t="s">
        <v>206</v>
      </c>
      <c r="D188" s="220">
        <v>6</v>
      </c>
      <c r="E188" s="245">
        <v>8140.0000000000009</v>
      </c>
      <c r="F188" s="196">
        <f t="shared" si="7"/>
        <v>48840.000000000007</v>
      </c>
      <c r="G188" s="197"/>
      <c r="H188" s="246">
        <f t="shared" si="8"/>
        <v>8200</v>
      </c>
      <c r="I188" s="219">
        <v>144</v>
      </c>
      <c r="J188" s="188" t="s">
        <v>482</v>
      </c>
      <c r="K188" s="211" t="s">
        <v>449</v>
      </c>
      <c r="L188" s="190">
        <v>400</v>
      </c>
      <c r="M188" s="256" t="s">
        <v>466</v>
      </c>
      <c r="N188" s="191">
        <f t="shared" si="6"/>
        <v>-394</v>
      </c>
      <c r="S188" s="192"/>
      <c r="T188" s="193"/>
      <c r="V188" s="191"/>
    </row>
    <row r="189" spans="1:22" ht="17.25" thickBot="1" x14ac:dyDescent="0.3">
      <c r="A189" s="239">
        <v>122</v>
      </c>
      <c r="B189" s="194" t="s">
        <v>478</v>
      </c>
      <c r="C189" s="220" t="s">
        <v>206</v>
      </c>
      <c r="D189" s="220">
        <v>6</v>
      </c>
      <c r="E189" s="245">
        <v>8910</v>
      </c>
      <c r="F189" s="196">
        <f t="shared" si="7"/>
        <v>53460</v>
      </c>
      <c r="G189" s="197"/>
      <c r="H189" s="246">
        <f t="shared" si="8"/>
        <v>9000</v>
      </c>
      <c r="I189" s="219"/>
      <c r="J189" s="188"/>
      <c r="K189" s="211"/>
      <c r="L189" s="190"/>
      <c r="M189" s="256"/>
      <c r="N189" s="191">
        <f t="shared" ref="N189:N212" si="9">D189-L194</f>
        <v>6</v>
      </c>
      <c r="S189" s="192"/>
      <c r="T189" s="193"/>
      <c r="V189" s="191"/>
    </row>
    <row r="190" spans="1:22" ht="17.25" thickBot="1" x14ac:dyDescent="0.3">
      <c r="A190" s="239">
        <v>123</v>
      </c>
      <c r="B190" s="194" t="s">
        <v>479</v>
      </c>
      <c r="C190" s="220" t="s">
        <v>206</v>
      </c>
      <c r="D190" s="220">
        <v>6</v>
      </c>
      <c r="E190" s="245">
        <v>9680</v>
      </c>
      <c r="F190" s="196">
        <f t="shared" si="7"/>
        <v>58080</v>
      </c>
      <c r="G190" s="197"/>
      <c r="H190" s="246">
        <f t="shared" si="8"/>
        <v>9700</v>
      </c>
      <c r="I190" s="219"/>
      <c r="J190" s="188"/>
      <c r="K190" s="211"/>
      <c r="L190" s="190"/>
      <c r="M190" s="256"/>
      <c r="N190" s="191">
        <f>D190-L195</f>
        <v>-6</v>
      </c>
      <c r="S190" s="192"/>
      <c r="T190" s="193"/>
      <c r="V190" s="191"/>
    </row>
    <row r="191" spans="1:22" ht="17.25" thickBot="1" x14ac:dyDescent="0.3">
      <c r="A191" s="239">
        <v>124</v>
      </c>
      <c r="B191" s="194" t="s">
        <v>480</v>
      </c>
      <c r="C191" s="220" t="s">
        <v>206</v>
      </c>
      <c r="D191" s="220">
        <v>6</v>
      </c>
      <c r="E191" s="245">
        <v>10560</v>
      </c>
      <c r="F191" s="196">
        <f t="shared" si="7"/>
        <v>63360</v>
      </c>
      <c r="G191" s="197"/>
      <c r="H191" s="246">
        <f t="shared" si="8"/>
        <v>10600</v>
      </c>
      <c r="I191" s="219"/>
      <c r="J191" s="188"/>
      <c r="K191" s="211"/>
      <c r="L191" s="190"/>
      <c r="M191" s="256"/>
      <c r="N191" s="191">
        <f>D191-L196</f>
        <v>-6</v>
      </c>
      <c r="S191" s="192"/>
      <c r="T191" s="193"/>
      <c r="V191" s="191"/>
    </row>
    <row r="192" spans="1:22" ht="17.25" thickBot="1" x14ac:dyDescent="0.3">
      <c r="A192" s="239">
        <v>125</v>
      </c>
      <c r="B192" s="194" t="s">
        <v>481</v>
      </c>
      <c r="C192" s="220" t="s">
        <v>206</v>
      </c>
      <c r="D192" s="220">
        <v>6</v>
      </c>
      <c r="E192" s="245">
        <v>11330.000000000002</v>
      </c>
      <c r="F192" s="196">
        <f t="shared" si="7"/>
        <v>67980.000000000015</v>
      </c>
      <c r="G192" s="197"/>
      <c r="H192" s="246">
        <f t="shared" si="8"/>
        <v>11400</v>
      </c>
      <c r="I192" s="219"/>
      <c r="J192" s="188"/>
      <c r="K192" s="211"/>
      <c r="L192" s="190"/>
      <c r="M192" s="256"/>
      <c r="N192" s="191">
        <f>D192-L197</f>
        <v>-6</v>
      </c>
      <c r="S192" s="192"/>
      <c r="T192" s="193"/>
      <c r="V192" s="191"/>
    </row>
    <row r="193" spans="1:22" ht="17.25" thickBot="1" x14ac:dyDescent="0.3">
      <c r="A193" s="239">
        <v>126</v>
      </c>
      <c r="B193" s="229" t="s">
        <v>482</v>
      </c>
      <c r="C193" s="230" t="s">
        <v>449</v>
      </c>
      <c r="D193" s="220">
        <v>6</v>
      </c>
      <c r="E193" s="258">
        <v>24200.000000000004</v>
      </c>
      <c r="F193" s="232">
        <f t="shared" si="7"/>
        <v>145200.00000000003</v>
      </c>
      <c r="G193" s="233"/>
      <c r="H193" s="246">
        <f t="shared" si="8"/>
        <v>24200</v>
      </c>
      <c r="I193" s="219"/>
      <c r="J193" s="188"/>
      <c r="K193" s="211"/>
      <c r="L193" s="190"/>
      <c r="M193" s="256"/>
      <c r="N193" s="191">
        <f>D193-L198</f>
        <v>-6</v>
      </c>
      <c r="S193" s="192"/>
      <c r="T193" s="193"/>
      <c r="V193" s="191"/>
    </row>
    <row r="194" spans="1:22" ht="17.25" thickBot="1" x14ac:dyDescent="0.3">
      <c r="A194" s="176"/>
      <c r="B194" s="171" t="s">
        <v>483</v>
      </c>
      <c r="C194" s="234"/>
      <c r="D194" s="235"/>
      <c r="E194" s="259">
        <v>0</v>
      </c>
      <c r="F194" s="237"/>
      <c r="G194" s="238"/>
      <c r="H194" s="246">
        <f t="shared" si="8"/>
        <v>0</v>
      </c>
      <c r="I194" s="219"/>
      <c r="J194" s="226" t="s">
        <v>483</v>
      </c>
      <c r="K194" s="211"/>
      <c r="L194" s="227"/>
      <c r="M194" s="190"/>
      <c r="N194" s="191">
        <f>D194-L199</f>
        <v>-12</v>
      </c>
      <c r="S194" s="192"/>
      <c r="T194" s="193"/>
      <c r="V194" s="191"/>
    </row>
    <row r="195" spans="1:22" ht="33.75" thickBot="1" x14ac:dyDescent="0.3">
      <c r="A195" s="239">
        <v>127</v>
      </c>
      <c r="B195" s="240" t="s">
        <v>484</v>
      </c>
      <c r="C195" s="239" t="s">
        <v>92</v>
      </c>
      <c r="D195" s="220">
        <v>1</v>
      </c>
      <c r="E195" s="260">
        <v>1932700.0000000002</v>
      </c>
      <c r="F195" s="243">
        <f t="shared" ref="F195:F238" si="10">D195*E195</f>
        <v>1932700.0000000002</v>
      </c>
      <c r="G195" s="244"/>
      <c r="H195" s="246">
        <f t="shared" si="8"/>
        <v>1932700</v>
      </c>
      <c r="I195" s="219">
        <v>145</v>
      </c>
      <c r="J195" s="188" t="s">
        <v>486</v>
      </c>
      <c r="K195" s="190" t="s">
        <v>92</v>
      </c>
      <c r="L195" s="211">
        <v>12</v>
      </c>
      <c r="M195" s="256" t="s">
        <v>485</v>
      </c>
      <c r="N195" s="191">
        <f t="shared" si="9"/>
        <v>-11</v>
      </c>
      <c r="S195" s="192"/>
      <c r="T195" s="193"/>
      <c r="V195" s="191"/>
    </row>
    <row r="196" spans="1:22" ht="17.25" thickBot="1" x14ac:dyDescent="0.3">
      <c r="A196" s="220"/>
      <c r="B196" s="214" t="s">
        <v>487</v>
      </c>
      <c r="C196" s="220" t="s">
        <v>290</v>
      </c>
      <c r="D196" s="220">
        <v>2</v>
      </c>
      <c r="E196" s="245">
        <v>0</v>
      </c>
      <c r="F196" s="196">
        <f t="shared" si="10"/>
        <v>0</v>
      </c>
      <c r="G196" s="197"/>
      <c r="H196" s="246">
        <f t="shared" si="8"/>
        <v>0</v>
      </c>
      <c r="I196" s="219"/>
      <c r="J196" s="274" t="s">
        <v>487</v>
      </c>
      <c r="K196" s="190" t="s">
        <v>290</v>
      </c>
      <c r="L196" s="211">
        <v>12</v>
      </c>
      <c r="M196" s="256" t="s">
        <v>488</v>
      </c>
      <c r="N196" s="191">
        <f t="shared" si="9"/>
        <v>-10</v>
      </c>
      <c r="S196" s="192"/>
      <c r="T196" s="193"/>
      <c r="V196" s="191"/>
    </row>
    <row r="197" spans="1:22" ht="17.25" thickBot="1" x14ac:dyDescent="0.3">
      <c r="A197" s="220"/>
      <c r="B197" s="214" t="s">
        <v>489</v>
      </c>
      <c r="C197" s="220" t="s">
        <v>290</v>
      </c>
      <c r="D197" s="220">
        <v>2</v>
      </c>
      <c r="E197" s="245">
        <v>0</v>
      </c>
      <c r="F197" s="196">
        <f t="shared" si="10"/>
        <v>0</v>
      </c>
      <c r="G197" s="197"/>
      <c r="H197" s="246">
        <f t="shared" si="8"/>
        <v>0</v>
      </c>
      <c r="I197" s="219"/>
      <c r="J197" s="274" t="s">
        <v>489</v>
      </c>
      <c r="K197" s="190" t="s">
        <v>290</v>
      </c>
      <c r="L197" s="211">
        <v>12</v>
      </c>
      <c r="M197" s="256" t="s">
        <v>488</v>
      </c>
      <c r="N197" s="191">
        <f t="shared" si="9"/>
        <v>-10</v>
      </c>
      <c r="S197" s="192"/>
      <c r="T197" s="193"/>
      <c r="V197" s="191"/>
    </row>
    <row r="198" spans="1:22" ht="17.25" thickBot="1" x14ac:dyDescent="0.3">
      <c r="A198" s="220"/>
      <c r="B198" s="214" t="s">
        <v>490</v>
      </c>
      <c r="C198" s="220" t="s">
        <v>290</v>
      </c>
      <c r="D198" s="220">
        <v>2</v>
      </c>
      <c r="E198" s="245">
        <v>0</v>
      </c>
      <c r="F198" s="196">
        <f t="shared" si="10"/>
        <v>0</v>
      </c>
      <c r="G198" s="197"/>
      <c r="H198" s="246">
        <f t="shared" si="8"/>
        <v>0</v>
      </c>
      <c r="I198" s="219"/>
      <c r="J198" s="274" t="s">
        <v>490</v>
      </c>
      <c r="K198" s="190" t="s">
        <v>290</v>
      </c>
      <c r="L198" s="211">
        <v>12</v>
      </c>
      <c r="M198" s="256" t="s">
        <v>488</v>
      </c>
      <c r="N198" s="191">
        <f t="shared" si="9"/>
        <v>-10</v>
      </c>
      <c r="S198" s="192"/>
      <c r="T198" s="193"/>
      <c r="V198" s="191"/>
    </row>
    <row r="199" spans="1:22" ht="17.25" thickBot="1" x14ac:dyDescent="0.3">
      <c r="A199" s="220"/>
      <c r="B199" s="214" t="s">
        <v>491</v>
      </c>
      <c r="C199" s="220" t="s">
        <v>290</v>
      </c>
      <c r="D199" s="220">
        <v>2</v>
      </c>
      <c r="E199" s="245">
        <v>0</v>
      </c>
      <c r="F199" s="196">
        <f t="shared" si="10"/>
        <v>0</v>
      </c>
      <c r="G199" s="197"/>
      <c r="H199" s="246">
        <f t="shared" si="8"/>
        <v>0</v>
      </c>
      <c r="I199" s="219"/>
      <c r="J199" s="274" t="s">
        <v>491</v>
      </c>
      <c r="K199" s="190" t="s">
        <v>290</v>
      </c>
      <c r="L199" s="211">
        <v>12</v>
      </c>
      <c r="M199" s="256" t="s">
        <v>488</v>
      </c>
      <c r="N199" s="191" t="e">
        <f>D199-#REF!</f>
        <v>#REF!</v>
      </c>
      <c r="S199" s="192"/>
      <c r="T199" s="193"/>
      <c r="V199" s="191"/>
    </row>
    <row r="200" spans="1:22" ht="17.25" thickBot="1" x14ac:dyDescent="0.3">
      <c r="A200" s="220"/>
      <c r="B200" s="214" t="s">
        <v>492</v>
      </c>
      <c r="C200" s="220" t="s">
        <v>290</v>
      </c>
      <c r="D200" s="220">
        <v>2</v>
      </c>
      <c r="E200" s="245">
        <v>0</v>
      </c>
      <c r="F200" s="196">
        <f t="shared" si="10"/>
        <v>0</v>
      </c>
      <c r="G200" s="197"/>
      <c r="H200" s="246">
        <f t="shared" si="8"/>
        <v>0</v>
      </c>
      <c r="I200" s="219"/>
      <c r="J200" s="274" t="s">
        <v>492</v>
      </c>
      <c r="K200" s="190" t="s">
        <v>290</v>
      </c>
      <c r="L200" s="211">
        <v>12</v>
      </c>
      <c r="M200" s="256" t="s">
        <v>488</v>
      </c>
      <c r="N200" s="191">
        <f>D200-L204</f>
        <v>-6</v>
      </c>
      <c r="S200" s="192"/>
      <c r="T200" s="193"/>
      <c r="V200" s="191"/>
    </row>
    <row r="201" spans="1:22" ht="17.25" thickBot="1" x14ac:dyDescent="0.3">
      <c r="A201" s="220"/>
      <c r="B201" s="214" t="s">
        <v>493</v>
      </c>
      <c r="C201" s="220" t="s">
        <v>290</v>
      </c>
      <c r="D201" s="220">
        <v>2</v>
      </c>
      <c r="E201" s="245">
        <v>0</v>
      </c>
      <c r="F201" s="196">
        <f t="shared" si="10"/>
        <v>0</v>
      </c>
      <c r="G201" s="197"/>
      <c r="H201" s="246">
        <f t="shared" si="8"/>
        <v>0</v>
      </c>
      <c r="I201" s="219"/>
      <c r="J201" s="274" t="s">
        <v>493</v>
      </c>
      <c r="K201" s="190" t="s">
        <v>290</v>
      </c>
      <c r="L201" s="211">
        <v>12</v>
      </c>
      <c r="M201" s="256" t="s">
        <v>488</v>
      </c>
      <c r="N201" s="191">
        <f>D201-L205</f>
        <v>-2</v>
      </c>
      <c r="S201" s="192"/>
      <c r="T201" s="193"/>
      <c r="V201" s="191"/>
    </row>
    <row r="202" spans="1:22" ht="17.25" thickBot="1" x14ac:dyDescent="0.3">
      <c r="A202" s="220"/>
      <c r="B202" s="214" t="s">
        <v>494</v>
      </c>
      <c r="C202" s="220" t="s">
        <v>290</v>
      </c>
      <c r="D202" s="220">
        <v>2</v>
      </c>
      <c r="E202" s="245">
        <v>0</v>
      </c>
      <c r="F202" s="196">
        <f t="shared" si="10"/>
        <v>0</v>
      </c>
      <c r="G202" s="197"/>
      <c r="H202" s="246">
        <f t="shared" si="8"/>
        <v>0</v>
      </c>
      <c r="I202" s="219"/>
      <c r="J202" s="274" t="s">
        <v>494</v>
      </c>
      <c r="K202" s="190" t="s">
        <v>290</v>
      </c>
      <c r="L202" s="211">
        <v>12</v>
      </c>
      <c r="M202" s="256" t="s">
        <v>488</v>
      </c>
      <c r="N202" s="191">
        <f>D202-L206</f>
        <v>0</v>
      </c>
      <c r="S202" s="192"/>
      <c r="T202" s="193"/>
      <c r="V202" s="191"/>
    </row>
    <row r="203" spans="1:22" ht="17.25" thickBot="1" x14ac:dyDescent="0.3">
      <c r="A203" s="220"/>
      <c r="B203" s="214" t="s">
        <v>495</v>
      </c>
      <c r="C203" s="220" t="s">
        <v>290</v>
      </c>
      <c r="D203" s="220">
        <v>2</v>
      </c>
      <c r="E203" s="245">
        <v>0</v>
      </c>
      <c r="F203" s="196">
        <f t="shared" si="10"/>
        <v>0</v>
      </c>
      <c r="G203" s="197"/>
      <c r="H203" s="246">
        <f t="shared" si="8"/>
        <v>0</v>
      </c>
      <c r="I203" s="219"/>
      <c r="J203" s="274" t="s">
        <v>495</v>
      </c>
      <c r="K203" s="190" t="s">
        <v>290</v>
      </c>
      <c r="L203" s="211">
        <v>12</v>
      </c>
      <c r="M203" s="256" t="s">
        <v>488</v>
      </c>
      <c r="N203" s="191">
        <f>D203-L207</f>
        <v>-2</v>
      </c>
      <c r="S203" s="192"/>
      <c r="T203" s="193"/>
      <c r="V203" s="191"/>
    </row>
    <row r="204" spans="1:22" ht="57" customHeight="1" thickBot="1" x14ac:dyDescent="0.3">
      <c r="A204" s="220">
        <v>128</v>
      </c>
      <c r="B204" s="194" t="s">
        <v>496</v>
      </c>
      <c r="C204" s="220" t="s">
        <v>425</v>
      </c>
      <c r="D204" s="220">
        <v>1</v>
      </c>
      <c r="E204" s="245">
        <v>241670.00000000003</v>
      </c>
      <c r="F204" s="196">
        <f t="shared" si="10"/>
        <v>241670.00000000003</v>
      </c>
      <c r="G204" s="197"/>
      <c r="H204" s="246">
        <f t="shared" si="8"/>
        <v>241700</v>
      </c>
      <c r="I204" s="219">
        <v>147</v>
      </c>
      <c r="J204" s="188" t="s">
        <v>497</v>
      </c>
      <c r="K204" s="226" t="s">
        <v>425</v>
      </c>
      <c r="L204" s="190">
        <v>8</v>
      </c>
      <c r="M204" s="206" t="s">
        <v>431</v>
      </c>
      <c r="N204" s="191">
        <f t="shared" si="9"/>
        <v>-9</v>
      </c>
      <c r="S204" s="192"/>
      <c r="T204" s="193"/>
      <c r="V204" s="191"/>
    </row>
    <row r="205" spans="1:22" ht="57" customHeight="1" thickBot="1" x14ac:dyDescent="0.3">
      <c r="A205" s="220">
        <v>129</v>
      </c>
      <c r="B205" s="194" t="s">
        <v>498</v>
      </c>
      <c r="C205" s="220" t="s">
        <v>425</v>
      </c>
      <c r="D205" s="220">
        <v>1</v>
      </c>
      <c r="E205" s="245">
        <v>241670.00000000003</v>
      </c>
      <c r="F205" s="196">
        <f t="shared" si="10"/>
        <v>241670.00000000003</v>
      </c>
      <c r="G205" s="197"/>
      <c r="H205" s="246">
        <f t="shared" si="8"/>
        <v>241700</v>
      </c>
      <c r="I205" s="219">
        <v>148</v>
      </c>
      <c r="J205" s="188" t="s">
        <v>498</v>
      </c>
      <c r="K205" s="226" t="s">
        <v>425</v>
      </c>
      <c r="L205" s="190">
        <v>4</v>
      </c>
      <c r="M205" s="206" t="s">
        <v>434</v>
      </c>
      <c r="N205" s="191">
        <f t="shared" si="9"/>
        <v>-7</v>
      </c>
      <c r="S205" s="192"/>
      <c r="T205" s="193"/>
      <c r="V205" s="191"/>
    </row>
    <row r="206" spans="1:22" ht="48.75" customHeight="1" thickBot="1" x14ac:dyDescent="0.3">
      <c r="A206" s="220">
        <v>130</v>
      </c>
      <c r="B206" s="194" t="s">
        <v>499</v>
      </c>
      <c r="C206" s="220" t="s">
        <v>500</v>
      </c>
      <c r="D206" s="220">
        <v>1</v>
      </c>
      <c r="E206" s="245">
        <v>322190</v>
      </c>
      <c r="F206" s="196">
        <f t="shared" si="10"/>
        <v>322190</v>
      </c>
      <c r="G206" s="197"/>
      <c r="H206" s="246">
        <f t="shared" si="8"/>
        <v>322200</v>
      </c>
      <c r="I206" s="219">
        <v>149</v>
      </c>
      <c r="J206" s="188" t="s">
        <v>499</v>
      </c>
      <c r="K206" s="226" t="s">
        <v>500</v>
      </c>
      <c r="L206" s="190">
        <v>2</v>
      </c>
      <c r="M206" s="206" t="s">
        <v>501</v>
      </c>
      <c r="N206" s="191">
        <f t="shared" si="9"/>
        <v>-7</v>
      </c>
      <c r="S206" s="192"/>
      <c r="T206" s="193"/>
      <c r="V206" s="191"/>
    </row>
    <row r="207" spans="1:22" ht="45" customHeight="1" thickBot="1" x14ac:dyDescent="0.3">
      <c r="A207" s="220">
        <v>131</v>
      </c>
      <c r="B207" s="194" t="s">
        <v>502</v>
      </c>
      <c r="C207" s="220" t="s">
        <v>503</v>
      </c>
      <c r="D207" s="220">
        <v>1</v>
      </c>
      <c r="E207" s="245">
        <v>193270.00000000003</v>
      </c>
      <c r="F207" s="196">
        <f t="shared" si="10"/>
        <v>193270.00000000003</v>
      </c>
      <c r="G207" s="197"/>
      <c r="H207" s="246">
        <f t="shared" si="8"/>
        <v>193300</v>
      </c>
      <c r="I207" s="219">
        <v>150</v>
      </c>
      <c r="J207" s="188" t="s">
        <v>502</v>
      </c>
      <c r="K207" s="226" t="s">
        <v>503</v>
      </c>
      <c r="L207" s="190">
        <v>4</v>
      </c>
      <c r="M207" s="206" t="s">
        <v>504</v>
      </c>
      <c r="N207" s="191">
        <f t="shared" si="9"/>
        <v>0</v>
      </c>
      <c r="S207" s="192"/>
      <c r="T207" s="193"/>
      <c r="V207" s="191"/>
    </row>
    <row r="208" spans="1:22" ht="40.5" customHeight="1" thickBot="1" x14ac:dyDescent="0.3">
      <c r="A208" s="220">
        <v>132</v>
      </c>
      <c r="B208" s="194" t="s">
        <v>505</v>
      </c>
      <c r="C208" s="220" t="s">
        <v>393</v>
      </c>
      <c r="D208" s="220">
        <v>2</v>
      </c>
      <c r="E208" s="245">
        <v>112750.00000000001</v>
      </c>
      <c r="F208" s="196">
        <f t="shared" si="10"/>
        <v>225500.00000000003</v>
      </c>
      <c r="G208" s="197"/>
      <c r="H208" s="246">
        <f t="shared" si="8"/>
        <v>112800</v>
      </c>
      <c r="I208" s="219">
        <v>151</v>
      </c>
      <c r="J208" s="188" t="s">
        <v>505</v>
      </c>
      <c r="K208" s="226" t="s">
        <v>393</v>
      </c>
      <c r="L208" s="190">
        <v>20</v>
      </c>
      <c r="M208" s="206" t="s">
        <v>506</v>
      </c>
      <c r="N208" s="191">
        <f t="shared" si="9"/>
        <v>-6</v>
      </c>
      <c r="S208" s="192"/>
      <c r="T208" s="193"/>
      <c r="V208" s="191"/>
    </row>
    <row r="209" spans="1:22" ht="38.25" customHeight="1" thickBot="1" x14ac:dyDescent="0.3">
      <c r="A209" s="220">
        <v>133</v>
      </c>
      <c r="B209" s="194" t="s">
        <v>507</v>
      </c>
      <c r="C209" s="220" t="s">
        <v>508</v>
      </c>
      <c r="D209" s="220">
        <v>2</v>
      </c>
      <c r="E209" s="245">
        <v>241670.00000000003</v>
      </c>
      <c r="F209" s="196">
        <f t="shared" si="10"/>
        <v>483340.00000000006</v>
      </c>
      <c r="G209" s="197"/>
      <c r="H209" s="246">
        <f t="shared" si="8"/>
        <v>241700</v>
      </c>
      <c r="I209" s="219">
        <v>152</v>
      </c>
      <c r="J209" s="188" t="s">
        <v>510</v>
      </c>
      <c r="K209" s="226" t="s">
        <v>508</v>
      </c>
      <c r="L209" s="190">
        <v>10</v>
      </c>
      <c r="M209" s="206" t="s">
        <v>509</v>
      </c>
      <c r="N209" s="191">
        <f t="shared" si="9"/>
        <v>-6</v>
      </c>
      <c r="S209" s="192"/>
      <c r="T209" s="193"/>
      <c r="V209" s="191"/>
    </row>
    <row r="210" spans="1:22" ht="34.5" customHeight="1" thickBot="1" x14ac:dyDescent="0.3">
      <c r="A210" s="220">
        <v>134</v>
      </c>
      <c r="B210" s="194" t="s">
        <v>511</v>
      </c>
      <c r="C210" s="220" t="s">
        <v>425</v>
      </c>
      <c r="D210" s="221">
        <v>2</v>
      </c>
      <c r="E210" s="245">
        <v>241670.00000000003</v>
      </c>
      <c r="F210" s="196">
        <f t="shared" si="10"/>
        <v>483340.00000000006</v>
      </c>
      <c r="G210" s="197"/>
      <c r="H210" s="246">
        <f t="shared" si="8"/>
        <v>241700</v>
      </c>
      <c r="I210" s="219">
        <v>153</v>
      </c>
      <c r="J210" s="188" t="s">
        <v>511</v>
      </c>
      <c r="K210" s="226" t="s">
        <v>425</v>
      </c>
      <c r="L210" s="190">
        <v>8</v>
      </c>
      <c r="M210" s="206" t="s">
        <v>512</v>
      </c>
      <c r="N210" s="191">
        <f t="shared" si="9"/>
        <v>-8</v>
      </c>
      <c r="S210" s="192"/>
      <c r="T210" s="193"/>
      <c r="V210" s="191"/>
    </row>
    <row r="211" spans="1:22" ht="31.5" customHeight="1" thickBot="1" x14ac:dyDescent="0.3">
      <c r="A211" s="220">
        <v>135</v>
      </c>
      <c r="B211" s="194" t="s">
        <v>513</v>
      </c>
      <c r="C211" s="220" t="s">
        <v>425</v>
      </c>
      <c r="D211" s="221">
        <v>2</v>
      </c>
      <c r="E211" s="245">
        <v>161150</v>
      </c>
      <c r="F211" s="196">
        <f t="shared" si="10"/>
        <v>322300</v>
      </c>
      <c r="G211" s="197"/>
      <c r="H211" s="246">
        <f t="shared" si="8"/>
        <v>161200</v>
      </c>
      <c r="I211" s="219">
        <v>154</v>
      </c>
      <c r="J211" s="188" t="s">
        <v>514</v>
      </c>
      <c r="K211" s="226" t="s">
        <v>425</v>
      </c>
      <c r="L211" s="190">
        <v>8</v>
      </c>
      <c r="M211" s="206" t="s">
        <v>512</v>
      </c>
      <c r="N211" s="191">
        <f t="shared" si="9"/>
        <v>-8</v>
      </c>
      <c r="S211" s="192"/>
      <c r="T211" s="193"/>
      <c r="V211" s="191"/>
    </row>
    <row r="212" spans="1:22" ht="48.75" customHeight="1" thickBot="1" x14ac:dyDescent="0.3">
      <c r="A212" s="220">
        <v>136</v>
      </c>
      <c r="B212" s="194" t="s">
        <v>515</v>
      </c>
      <c r="C212" s="220" t="s">
        <v>516</v>
      </c>
      <c r="D212" s="220">
        <v>1</v>
      </c>
      <c r="E212" s="245">
        <v>966350.00000000012</v>
      </c>
      <c r="F212" s="196">
        <f t="shared" si="10"/>
        <v>966350.00000000012</v>
      </c>
      <c r="G212" s="197"/>
      <c r="H212" s="246">
        <f t="shared" si="8"/>
        <v>966400</v>
      </c>
      <c r="I212" s="219">
        <v>155</v>
      </c>
      <c r="J212" s="188" t="s">
        <v>515</v>
      </c>
      <c r="K212" s="226" t="s">
        <v>516</v>
      </c>
      <c r="L212" s="190">
        <v>1</v>
      </c>
      <c r="M212" s="210" t="s">
        <v>517</v>
      </c>
      <c r="N212" s="191">
        <f t="shared" si="9"/>
        <v>-7</v>
      </c>
      <c r="S212" s="192"/>
      <c r="T212" s="193"/>
      <c r="V212" s="191"/>
    </row>
    <row r="213" spans="1:22" ht="51" customHeight="1" thickBot="1" x14ac:dyDescent="0.3">
      <c r="A213" s="220">
        <v>137</v>
      </c>
      <c r="B213" s="194" t="s">
        <v>518</v>
      </c>
      <c r="C213" s="220" t="s">
        <v>425</v>
      </c>
      <c r="D213" s="220">
        <v>2</v>
      </c>
      <c r="E213" s="245">
        <v>241670.00000000003</v>
      </c>
      <c r="F213" s="196">
        <f t="shared" si="10"/>
        <v>483340.00000000006</v>
      </c>
      <c r="G213" s="197"/>
      <c r="H213" s="246">
        <f t="shared" si="8"/>
        <v>241700</v>
      </c>
      <c r="I213" s="219">
        <v>156</v>
      </c>
      <c r="J213" s="188" t="s">
        <v>518</v>
      </c>
      <c r="K213" s="226" t="s">
        <v>425</v>
      </c>
      <c r="L213" s="190">
        <v>8</v>
      </c>
      <c r="M213" s="206" t="s">
        <v>512</v>
      </c>
      <c r="N213" s="191" t="e">
        <f>D213-#REF!</f>
        <v>#REF!</v>
      </c>
      <c r="S213" s="192"/>
      <c r="T213" s="193"/>
      <c r="V213" s="191"/>
    </row>
    <row r="214" spans="1:22" ht="43.5" customHeight="1" thickBot="1" x14ac:dyDescent="0.3">
      <c r="A214" s="220">
        <v>138</v>
      </c>
      <c r="B214" s="194" t="s">
        <v>519</v>
      </c>
      <c r="C214" s="220" t="s">
        <v>425</v>
      </c>
      <c r="D214" s="220">
        <v>2</v>
      </c>
      <c r="E214" s="245">
        <v>241670.00000000003</v>
      </c>
      <c r="F214" s="196">
        <f t="shared" si="10"/>
        <v>483340.00000000006</v>
      </c>
      <c r="G214" s="197"/>
      <c r="H214" s="246">
        <f t="shared" si="8"/>
        <v>241700</v>
      </c>
      <c r="I214" s="219">
        <v>157</v>
      </c>
      <c r="J214" s="188" t="s">
        <v>519</v>
      </c>
      <c r="K214" s="226" t="s">
        <v>425</v>
      </c>
      <c r="L214" s="190">
        <v>8</v>
      </c>
      <c r="M214" s="206" t="s">
        <v>512</v>
      </c>
      <c r="N214" s="191" t="e">
        <f>D214-#REF!</f>
        <v>#REF!</v>
      </c>
      <c r="S214" s="192"/>
      <c r="T214" s="193"/>
      <c r="V214" s="191"/>
    </row>
    <row r="215" spans="1:22" ht="39.75" customHeight="1" thickBot="1" x14ac:dyDescent="0.3">
      <c r="A215" s="220">
        <v>139</v>
      </c>
      <c r="B215" s="194" t="s">
        <v>520</v>
      </c>
      <c r="C215" s="220" t="s">
        <v>508</v>
      </c>
      <c r="D215" s="220">
        <v>2</v>
      </c>
      <c r="E215" s="245">
        <v>112750.00000000001</v>
      </c>
      <c r="F215" s="196">
        <f t="shared" si="10"/>
        <v>225500.00000000003</v>
      </c>
      <c r="G215" s="197"/>
      <c r="H215" s="246">
        <f t="shared" si="8"/>
        <v>112800</v>
      </c>
      <c r="I215" s="219">
        <v>158</v>
      </c>
      <c r="J215" s="188" t="s">
        <v>521</v>
      </c>
      <c r="K215" s="226" t="s">
        <v>508</v>
      </c>
      <c r="L215" s="190">
        <v>10</v>
      </c>
      <c r="M215" s="206" t="s">
        <v>509</v>
      </c>
      <c r="N215" s="191" t="e">
        <f>D215-#REF!</f>
        <v>#REF!</v>
      </c>
      <c r="S215" s="192"/>
      <c r="T215" s="193"/>
      <c r="V215" s="191"/>
    </row>
    <row r="216" spans="1:22" ht="32.25" customHeight="1" thickBot="1" x14ac:dyDescent="0.3">
      <c r="A216" s="220">
        <v>140</v>
      </c>
      <c r="B216" s="194" t="s">
        <v>522</v>
      </c>
      <c r="C216" s="220" t="s">
        <v>508</v>
      </c>
      <c r="D216" s="220">
        <v>2</v>
      </c>
      <c r="E216" s="245">
        <v>112750.00000000001</v>
      </c>
      <c r="F216" s="196">
        <f t="shared" si="10"/>
        <v>225500.00000000003</v>
      </c>
      <c r="G216" s="197"/>
      <c r="H216" s="246">
        <f t="shared" si="8"/>
        <v>112800</v>
      </c>
      <c r="I216" s="219">
        <v>159</v>
      </c>
      <c r="J216" s="188" t="s">
        <v>523</v>
      </c>
      <c r="K216" s="226" t="s">
        <v>508</v>
      </c>
      <c r="L216" s="190">
        <v>10</v>
      </c>
      <c r="M216" s="206" t="s">
        <v>509</v>
      </c>
      <c r="N216" s="191">
        <f>D216-L218</f>
        <v>-6</v>
      </c>
      <c r="S216" s="192"/>
      <c r="T216" s="193"/>
      <c r="V216" s="191"/>
    </row>
    <row r="217" spans="1:22" ht="42.75" customHeight="1" thickBot="1" x14ac:dyDescent="0.3">
      <c r="A217" s="220">
        <v>141</v>
      </c>
      <c r="B217" s="194" t="s">
        <v>524</v>
      </c>
      <c r="C217" s="220" t="s">
        <v>425</v>
      </c>
      <c r="D217" s="220">
        <v>2</v>
      </c>
      <c r="E217" s="245">
        <v>402710.00000000006</v>
      </c>
      <c r="F217" s="196">
        <f t="shared" si="10"/>
        <v>805420.00000000012</v>
      </c>
      <c r="G217" s="197"/>
      <c r="H217" s="246">
        <f t="shared" si="8"/>
        <v>402800</v>
      </c>
      <c r="I217" s="219">
        <v>160</v>
      </c>
      <c r="J217" s="188" t="s">
        <v>524</v>
      </c>
      <c r="K217" s="226" t="s">
        <v>425</v>
      </c>
      <c r="L217" s="190">
        <v>8</v>
      </c>
      <c r="M217" s="206" t="s">
        <v>512</v>
      </c>
      <c r="N217" s="191">
        <f>D217-L219</f>
        <v>-2</v>
      </c>
      <c r="S217" s="192"/>
      <c r="T217" s="193"/>
      <c r="V217" s="191"/>
    </row>
    <row r="218" spans="1:22" ht="45.75" customHeight="1" thickBot="1" x14ac:dyDescent="0.3">
      <c r="A218" s="220">
        <v>142</v>
      </c>
      <c r="B218" s="194" t="s">
        <v>525</v>
      </c>
      <c r="C218" s="182" t="s">
        <v>526</v>
      </c>
      <c r="D218" s="220">
        <v>1</v>
      </c>
      <c r="E218" s="245">
        <v>24200.000000000004</v>
      </c>
      <c r="F218" s="196">
        <f t="shared" si="10"/>
        <v>24200.000000000004</v>
      </c>
      <c r="G218" s="197"/>
      <c r="H218" s="246">
        <f t="shared" si="8"/>
        <v>24200</v>
      </c>
      <c r="I218" s="219">
        <v>164</v>
      </c>
      <c r="J218" s="188" t="s">
        <v>525</v>
      </c>
      <c r="K218" s="189" t="s">
        <v>526</v>
      </c>
      <c r="L218" s="190">
        <v>8</v>
      </c>
      <c r="M218" s="206" t="s">
        <v>527</v>
      </c>
      <c r="N218" s="191">
        <f>D218-L222</f>
        <v>-3</v>
      </c>
      <c r="S218" s="192"/>
      <c r="T218" s="193"/>
      <c r="V218" s="191"/>
    </row>
    <row r="219" spans="1:22" ht="40.5" customHeight="1" thickBot="1" x14ac:dyDescent="0.3">
      <c r="A219" s="220">
        <v>143</v>
      </c>
      <c r="B219" s="194" t="s">
        <v>439</v>
      </c>
      <c r="C219" s="220" t="s">
        <v>418</v>
      </c>
      <c r="D219" s="220">
        <v>1</v>
      </c>
      <c r="E219" s="245">
        <v>35530</v>
      </c>
      <c r="F219" s="196">
        <f t="shared" si="10"/>
        <v>35530</v>
      </c>
      <c r="G219" s="197"/>
      <c r="H219" s="246">
        <f t="shared" si="8"/>
        <v>35600</v>
      </c>
      <c r="I219" s="219">
        <v>165</v>
      </c>
      <c r="J219" s="206" t="s">
        <v>439</v>
      </c>
      <c r="K219" s="190" t="s">
        <v>418</v>
      </c>
      <c r="L219" s="190">
        <v>4</v>
      </c>
      <c r="M219" s="206" t="s">
        <v>528</v>
      </c>
      <c r="N219" s="191">
        <f>D219-L223</f>
        <v>1</v>
      </c>
      <c r="S219" s="192"/>
      <c r="T219" s="193"/>
      <c r="V219" s="191"/>
    </row>
    <row r="220" spans="1:22" ht="45" customHeight="1" thickBot="1" x14ac:dyDescent="0.3">
      <c r="A220" s="220">
        <v>144</v>
      </c>
      <c r="B220" s="194" t="s">
        <v>529</v>
      </c>
      <c r="C220" s="220" t="s">
        <v>206</v>
      </c>
      <c r="D220" s="220">
        <v>6</v>
      </c>
      <c r="E220" s="245">
        <v>241670.00000000003</v>
      </c>
      <c r="F220" s="196">
        <f t="shared" si="10"/>
        <v>1450020.0000000002</v>
      </c>
      <c r="G220" s="197"/>
      <c r="H220" s="246">
        <f t="shared" si="8"/>
        <v>241700</v>
      </c>
      <c r="I220" s="219">
        <v>167</v>
      </c>
      <c r="J220" s="275" t="s">
        <v>530</v>
      </c>
      <c r="K220" s="276" t="s">
        <v>206</v>
      </c>
      <c r="L220" s="190">
        <v>40</v>
      </c>
      <c r="M220" s="206" t="s">
        <v>531</v>
      </c>
      <c r="N220" s="191">
        <f>D220-L225</f>
        <v>4</v>
      </c>
      <c r="S220" s="192"/>
      <c r="T220" s="193"/>
      <c r="V220" s="191"/>
    </row>
    <row r="221" spans="1:22" ht="49.5" customHeight="1" thickBot="1" x14ac:dyDescent="0.3">
      <c r="A221" s="220">
        <v>145</v>
      </c>
      <c r="B221" s="194" t="s">
        <v>532</v>
      </c>
      <c r="C221" s="220" t="s">
        <v>206</v>
      </c>
      <c r="D221" s="220">
        <v>1</v>
      </c>
      <c r="E221" s="245">
        <v>563750</v>
      </c>
      <c r="F221" s="196">
        <f t="shared" si="10"/>
        <v>563750</v>
      </c>
      <c r="G221" s="197"/>
      <c r="H221" s="246">
        <f t="shared" si="8"/>
        <v>563800</v>
      </c>
      <c r="I221" s="219">
        <v>168</v>
      </c>
      <c r="J221" s="206" t="s">
        <v>532</v>
      </c>
      <c r="K221" s="190" t="s">
        <v>206</v>
      </c>
      <c r="L221" s="211">
        <v>16</v>
      </c>
      <c r="M221" s="206" t="s">
        <v>533</v>
      </c>
      <c r="N221" s="191">
        <f>D221-L226</f>
        <v>-1</v>
      </c>
      <c r="S221" s="192"/>
      <c r="T221" s="193"/>
      <c r="V221" s="191"/>
    </row>
    <row r="222" spans="1:22" ht="42" customHeight="1" thickBot="1" x14ac:dyDescent="0.3">
      <c r="A222" s="220">
        <v>146</v>
      </c>
      <c r="B222" s="229" t="s">
        <v>529</v>
      </c>
      <c r="C222" s="228" t="s">
        <v>418</v>
      </c>
      <c r="D222" s="220">
        <v>1</v>
      </c>
      <c r="E222" s="258">
        <v>241670.00000000003</v>
      </c>
      <c r="F222" s="232">
        <f t="shared" si="10"/>
        <v>241670.00000000003</v>
      </c>
      <c r="G222" s="233"/>
      <c r="H222" s="246">
        <f t="shared" si="8"/>
        <v>241700</v>
      </c>
      <c r="I222" s="219">
        <v>169</v>
      </c>
      <c r="J222" s="206" t="s">
        <v>530</v>
      </c>
      <c r="K222" s="190" t="s">
        <v>418</v>
      </c>
      <c r="L222" s="190">
        <v>4</v>
      </c>
      <c r="M222" s="206" t="s">
        <v>447</v>
      </c>
      <c r="N222" s="191">
        <f>D222-L227</f>
        <v>-1</v>
      </c>
      <c r="S222" s="192"/>
      <c r="T222" s="193"/>
      <c r="V222" s="191"/>
    </row>
    <row r="223" spans="1:22" ht="33.75" thickBot="1" x14ac:dyDescent="0.3">
      <c r="A223" s="176"/>
      <c r="B223" s="171" t="s">
        <v>534</v>
      </c>
      <c r="C223" s="234"/>
      <c r="D223" s="235"/>
      <c r="E223" s="259">
        <v>0</v>
      </c>
      <c r="F223" s="237">
        <f t="shared" si="10"/>
        <v>0</v>
      </c>
      <c r="G223" s="238"/>
      <c r="H223" s="246">
        <f t="shared" si="8"/>
        <v>0</v>
      </c>
      <c r="I223" s="219"/>
      <c r="J223" s="226" t="s">
        <v>534</v>
      </c>
      <c r="K223" s="211"/>
      <c r="L223" s="227"/>
      <c r="M223" s="190"/>
      <c r="N223" s="191" t="e">
        <f>D223-#REF!</f>
        <v>#REF!</v>
      </c>
      <c r="S223" s="192"/>
      <c r="T223" s="193"/>
      <c r="V223" s="191"/>
    </row>
    <row r="224" spans="1:22" ht="33.75" thickBot="1" x14ac:dyDescent="0.3">
      <c r="A224" s="239">
        <v>147</v>
      </c>
      <c r="B224" s="240" t="s">
        <v>535</v>
      </c>
      <c r="C224" s="239" t="s">
        <v>92</v>
      </c>
      <c r="D224" s="220">
        <v>1</v>
      </c>
      <c r="E224" s="260">
        <v>1932700.0000000002</v>
      </c>
      <c r="F224" s="243">
        <f t="shared" si="10"/>
        <v>1932700.0000000002</v>
      </c>
      <c r="G224" s="244"/>
      <c r="H224" s="246">
        <f t="shared" si="8"/>
        <v>1932700</v>
      </c>
      <c r="I224" s="219">
        <v>170</v>
      </c>
      <c r="J224" s="277" t="s">
        <v>535</v>
      </c>
      <c r="K224" s="219" t="s">
        <v>92</v>
      </c>
      <c r="L224" s="190">
        <v>2</v>
      </c>
      <c r="M224" s="256" t="s">
        <v>536</v>
      </c>
      <c r="N224" s="191">
        <f t="shared" ref="N224:N243" si="11">D224-L224</f>
        <v>-1</v>
      </c>
      <c r="S224" s="192"/>
      <c r="T224" s="193"/>
      <c r="V224" s="191"/>
    </row>
    <row r="225" spans="1:22" ht="17.25" thickBot="1" x14ac:dyDescent="0.3">
      <c r="A225" s="239">
        <v>148</v>
      </c>
      <c r="B225" s="194" t="s">
        <v>537</v>
      </c>
      <c r="C225" s="220" t="s">
        <v>92</v>
      </c>
      <c r="D225" s="220">
        <v>1</v>
      </c>
      <c r="E225" s="245">
        <v>966350.00000000012</v>
      </c>
      <c r="F225" s="196">
        <f t="shared" si="10"/>
        <v>966350.00000000012</v>
      </c>
      <c r="G225" s="197"/>
      <c r="H225" s="246">
        <f t="shared" si="8"/>
        <v>966400</v>
      </c>
      <c r="I225" s="219">
        <v>171</v>
      </c>
      <c r="J225" s="278" t="s">
        <v>537</v>
      </c>
      <c r="K225" s="190" t="s">
        <v>92</v>
      </c>
      <c r="L225" s="190">
        <v>2</v>
      </c>
      <c r="M225" s="256" t="s">
        <v>536</v>
      </c>
      <c r="N225" s="191">
        <f t="shared" si="11"/>
        <v>-1</v>
      </c>
      <c r="S225" s="192"/>
      <c r="T225" s="193"/>
      <c r="V225" s="191"/>
    </row>
    <row r="226" spans="1:22" ht="33.75" thickBot="1" x14ac:dyDescent="0.3">
      <c r="A226" s="239">
        <v>149</v>
      </c>
      <c r="B226" s="194" t="s">
        <v>538</v>
      </c>
      <c r="C226" s="220" t="s">
        <v>92</v>
      </c>
      <c r="D226" s="220">
        <v>1</v>
      </c>
      <c r="E226" s="245">
        <v>2415820</v>
      </c>
      <c r="F226" s="196">
        <f t="shared" si="10"/>
        <v>2415820</v>
      </c>
      <c r="G226" s="197"/>
      <c r="H226" s="246">
        <f t="shared" si="8"/>
        <v>2415900</v>
      </c>
      <c r="I226" s="219">
        <v>172</v>
      </c>
      <c r="J226" s="277" t="s">
        <v>539</v>
      </c>
      <c r="K226" s="219" t="s">
        <v>92</v>
      </c>
      <c r="L226" s="190">
        <v>2</v>
      </c>
      <c r="M226" s="256" t="s">
        <v>536</v>
      </c>
      <c r="N226" s="191">
        <f t="shared" si="11"/>
        <v>-1</v>
      </c>
      <c r="S226" s="192"/>
      <c r="T226" s="193"/>
      <c r="V226" s="191"/>
    </row>
    <row r="227" spans="1:22" ht="17.25" thickBot="1" x14ac:dyDescent="0.3">
      <c r="A227" s="239">
        <v>150</v>
      </c>
      <c r="B227" s="194" t="s">
        <v>540</v>
      </c>
      <c r="C227" s="220" t="s">
        <v>92</v>
      </c>
      <c r="D227" s="220">
        <v>1</v>
      </c>
      <c r="E227" s="245">
        <v>1207910</v>
      </c>
      <c r="F227" s="196">
        <f t="shared" si="10"/>
        <v>1207910</v>
      </c>
      <c r="G227" s="197"/>
      <c r="H227" s="246">
        <f t="shared" si="8"/>
        <v>1208000</v>
      </c>
      <c r="I227" s="219">
        <v>173</v>
      </c>
      <c r="J227" s="278" t="s">
        <v>541</v>
      </c>
      <c r="K227" s="190" t="s">
        <v>92</v>
      </c>
      <c r="L227" s="190">
        <v>2</v>
      </c>
      <c r="M227" s="256" t="s">
        <v>536</v>
      </c>
      <c r="N227" s="191">
        <f t="shared" si="11"/>
        <v>-1</v>
      </c>
      <c r="S227" s="192"/>
      <c r="T227" s="193"/>
      <c r="V227" s="191"/>
    </row>
    <row r="228" spans="1:22" ht="17.25" thickBot="1" x14ac:dyDescent="0.3">
      <c r="A228" s="239">
        <v>151</v>
      </c>
      <c r="B228" s="194" t="s">
        <v>542</v>
      </c>
      <c r="C228" s="220" t="s">
        <v>92</v>
      </c>
      <c r="D228" s="220">
        <v>1</v>
      </c>
      <c r="E228" s="245">
        <v>1529990.0000000002</v>
      </c>
      <c r="F228" s="196">
        <f t="shared" si="10"/>
        <v>1529990.0000000002</v>
      </c>
      <c r="G228" s="197"/>
      <c r="H228" s="246">
        <f t="shared" si="8"/>
        <v>1530000</v>
      </c>
      <c r="I228" s="219">
        <v>175</v>
      </c>
      <c r="J228" s="278" t="s">
        <v>543</v>
      </c>
      <c r="K228" s="190" t="s">
        <v>92</v>
      </c>
      <c r="L228" s="190">
        <v>2</v>
      </c>
      <c r="M228" s="256" t="s">
        <v>536</v>
      </c>
      <c r="N228" s="191">
        <f t="shared" si="11"/>
        <v>-1</v>
      </c>
      <c r="S228" s="192"/>
      <c r="T228" s="193"/>
      <c r="V228" s="191"/>
    </row>
    <row r="229" spans="1:22" ht="17.25" thickBot="1" x14ac:dyDescent="0.3">
      <c r="A229" s="220">
        <v>152</v>
      </c>
      <c r="B229" s="194" t="s">
        <v>549</v>
      </c>
      <c r="C229" s="182" t="s">
        <v>206</v>
      </c>
      <c r="D229" s="220">
        <v>1</v>
      </c>
      <c r="E229" s="245">
        <v>885830.00000000012</v>
      </c>
      <c r="F229" s="196">
        <f t="shared" si="10"/>
        <v>885830.00000000012</v>
      </c>
      <c r="G229" s="197"/>
      <c r="H229" s="246">
        <f t="shared" ref="H229:H243" si="12">ROUNDUP(E229,-2)</f>
        <v>885900</v>
      </c>
      <c r="I229" s="219">
        <v>184</v>
      </c>
      <c r="J229" s="206" t="s">
        <v>549</v>
      </c>
      <c r="K229" s="211" t="s">
        <v>206</v>
      </c>
      <c r="L229" s="190">
        <v>2</v>
      </c>
      <c r="M229" s="256" t="s">
        <v>546</v>
      </c>
      <c r="N229" s="191">
        <f t="shared" si="11"/>
        <v>-1</v>
      </c>
      <c r="S229" s="192"/>
      <c r="T229" s="193"/>
      <c r="V229" s="191"/>
    </row>
    <row r="230" spans="1:22" ht="17.25" thickBot="1" x14ac:dyDescent="0.3">
      <c r="A230" s="220">
        <v>153</v>
      </c>
      <c r="B230" s="194" t="s">
        <v>550</v>
      </c>
      <c r="C230" s="182" t="s">
        <v>206</v>
      </c>
      <c r="D230" s="220">
        <v>1</v>
      </c>
      <c r="E230" s="245">
        <v>1046870.0000000001</v>
      </c>
      <c r="F230" s="196">
        <f t="shared" si="10"/>
        <v>1046870.0000000001</v>
      </c>
      <c r="G230" s="197"/>
      <c r="H230" s="246">
        <f t="shared" si="12"/>
        <v>1046900</v>
      </c>
      <c r="I230" s="219">
        <v>185</v>
      </c>
      <c r="J230" s="206" t="s">
        <v>550</v>
      </c>
      <c r="K230" s="211" t="s">
        <v>206</v>
      </c>
      <c r="L230" s="190">
        <v>2</v>
      </c>
      <c r="M230" s="256" t="s">
        <v>546</v>
      </c>
      <c r="N230" s="191">
        <f t="shared" si="11"/>
        <v>-1</v>
      </c>
      <c r="S230" s="192"/>
      <c r="T230" s="193"/>
      <c r="V230" s="191"/>
    </row>
    <row r="231" spans="1:22" ht="17.25" thickBot="1" x14ac:dyDescent="0.3">
      <c r="A231" s="220">
        <v>154</v>
      </c>
      <c r="B231" s="194" t="s">
        <v>551</v>
      </c>
      <c r="C231" s="182" t="s">
        <v>206</v>
      </c>
      <c r="D231" s="220">
        <v>1</v>
      </c>
      <c r="E231" s="245">
        <v>322190</v>
      </c>
      <c r="F231" s="196">
        <f t="shared" si="10"/>
        <v>322190</v>
      </c>
      <c r="G231" s="197"/>
      <c r="H231" s="246">
        <f t="shared" si="12"/>
        <v>322200</v>
      </c>
      <c r="I231" s="219">
        <v>187</v>
      </c>
      <c r="J231" s="206" t="s">
        <v>551</v>
      </c>
      <c r="K231" s="211" t="s">
        <v>206</v>
      </c>
      <c r="L231" s="190">
        <v>2</v>
      </c>
      <c r="M231" s="256" t="s">
        <v>546</v>
      </c>
      <c r="N231" s="191">
        <f t="shared" si="11"/>
        <v>-1</v>
      </c>
      <c r="S231" s="192"/>
      <c r="T231" s="193"/>
      <c r="V231" s="191"/>
    </row>
    <row r="232" spans="1:22" ht="17.25" thickBot="1" x14ac:dyDescent="0.3">
      <c r="A232" s="220">
        <v>155</v>
      </c>
      <c r="B232" s="194" t="s">
        <v>552</v>
      </c>
      <c r="C232" s="182" t="s">
        <v>206</v>
      </c>
      <c r="D232" s="220">
        <v>1</v>
      </c>
      <c r="E232" s="245">
        <v>2415820</v>
      </c>
      <c r="F232" s="196">
        <f t="shared" si="10"/>
        <v>2415820</v>
      </c>
      <c r="G232" s="197"/>
      <c r="H232" s="246">
        <f t="shared" si="12"/>
        <v>2415900</v>
      </c>
      <c r="I232" s="219">
        <v>188</v>
      </c>
      <c r="J232" s="206" t="s">
        <v>553</v>
      </c>
      <c r="K232" s="211" t="s">
        <v>206</v>
      </c>
      <c r="L232" s="190">
        <v>2</v>
      </c>
      <c r="M232" s="256" t="s">
        <v>546</v>
      </c>
      <c r="N232" s="191">
        <f t="shared" si="11"/>
        <v>-1</v>
      </c>
      <c r="S232" s="192"/>
      <c r="T232" s="193"/>
      <c r="V232" s="191"/>
    </row>
    <row r="233" spans="1:22" ht="17.25" thickBot="1" x14ac:dyDescent="0.3">
      <c r="A233" s="220">
        <v>156</v>
      </c>
      <c r="B233" s="194" t="s">
        <v>554</v>
      </c>
      <c r="C233" s="182" t="s">
        <v>206</v>
      </c>
      <c r="D233" s="220">
        <v>1</v>
      </c>
      <c r="E233" s="245">
        <v>1529990.0000000002</v>
      </c>
      <c r="F233" s="196">
        <f t="shared" si="10"/>
        <v>1529990.0000000002</v>
      </c>
      <c r="G233" s="197"/>
      <c r="H233" s="246">
        <f t="shared" si="12"/>
        <v>1530000</v>
      </c>
      <c r="I233" s="219">
        <v>189</v>
      </c>
      <c r="J233" s="206" t="s">
        <v>555</v>
      </c>
      <c r="K233" s="211" t="s">
        <v>206</v>
      </c>
      <c r="L233" s="190">
        <v>2</v>
      </c>
      <c r="M233" s="256" t="s">
        <v>546</v>
      </c>
      <c r="N233" s="191">
        <f t="shared" si="11"/>
        <v>-1</v>
      </c>
      <c r="S233" s="192"/>
      <c r="T233" s="193"/>
      <c r="V233" s="191"/>
    </row>
    <row r="234" spans="1:22" ht="17.25" thickBot="1" x14ac:dyDescent="0.3">
      <c r="A234" s="220">
        <v>157</v>
      </c>
      <c r="B234" s="194" t="s">
        <v>556</v>
      </c>
      <c r="C234" s="182" t="s">
        <v>206</v>
      </c>
      <c r="D234" s="220">
        <v>1</v>
      </c>
      <c r="E234" s="245">
        <v>2415820</v>
      </c>
      <c r="F234" s="196">
        <f t="shared" si="10"/>
        <v>2415820</v>
      </c>
      <c r="G234" s="197"/>
      <c r="H234" s="246">
        <f t="shared" si="12"/>
        <v>2415900</v>
      </c>
      <c r="I234" s="219">
        <v>190</v>
      </c>
      <c r="J234" s="206" t="s">
        <v>556</v>
      </c>
      <c r="K234" s="211" t="s">
        <v>206</v>
      </c>
      <c r="L234" s="190">
        <v>2</v>
      </c>
      <c r="M234" s="256" t="s">
        <v>546</v>
      </c>
      <c r="N234" s="191">
        <f t="shared" si="11"/>
        <v>-1</v>
      </c>
      <c r="S234" s="192"/>
      <c r="T234" s="193"/>
      <c r="V234" s="191"/>
    </row>
    <row r="235" spans="1:22" ht="17.25" thickBot="1" x14ac:dyDescent="0.3">
      <c r="A235" s="220">
        <v>158</v>
      </c>
      <c r="B235" s="194" t="s">
        <v>557</v>
      </c>
      <c r="C235" s="182" t="s">
        <v>92</v>
      </c>
      <c r="D235" s="220">
        <v>1</v>
      </c>
      <c r="E235" s="245">
        <v>805310.00000000012</v>
      </c>
      <c r="F235" s="196">
        <f t="shared" si="10"/>
        <v>805310.00000000012</v>
      </c>
      <c r="G235" s="197"/>
      <c r="H235" s="246">
        <f t="shared" si="12"/>
        <v>805400</v>
      </c>
      <c r="I235" s="219">
        <v>192</v>
      </c>
      <c r="J235" s="206" t="s">
        <v>558</v>
      </c>
      <c r="K235" s="211" t="s">
        <v>92</v>
      </c>
      <c r="L235" s="190">
        <v>2</v>
      </c>
      <c r="M235" s="256" t="s">
        <v>546</v>
      </c>
      <c r="N235" s="191">
        <f t="shared" si="11"/>
        <v>-1</v>
      </c>
      <c r="S235" s="192"/>
      <c r="T235" s="193"/>
      <c r="V235" s="191"/>
    </row>
    <row r="236" spans="1:22" ht="17.25" thickBot="1" x14ac:dyDescent="0.3">
      <c r="A236" s="220">
        <v>159</v>
      </c>
      <c r="B236" s="194" t="s">
        <v>559</v>
      </c>
      <c r="C236" s="182" t="s">
        <v>92</v>
      </c>
      <c r="D236" s="220">
        <v>1</v>
      </c>
      <c r="E236" s="245">
        <v>805310.00000000012</v>
      </c>
      <c r="F236" s="196">
        <f t="shared" si="10"/>
        <v>805310.00000000012</v>
      </c>
      <c r="G236" s="197"/>
      <c r="H236" s="246">
        <f t="shared" si="12"/>
        <v>805400</v>
      </c>
      <c r="I236" s="219">
        <v>195</v>
      </c>
      <c r="J236" s="206" t="s">
        <v>560</v>
      </c>
      <c r="K236" s="211" t="s">
        <v>92</v>
      </c>
      <c r="L236" s="190">
        <v>2</v>
      </c>
      <c r="M236" s="256" t="s">
        <v>545</v>
      </c>
      <c r="N236" s="191">
        <f t="shared" si="11"/>
        <v>-1</v>
      </c>
      <c r="S236" s="192"/>
      <c r="T236" s="193"/>
      <c r="V236" s="191"/>
    </row>
    <row r="237" spans="1:22" ht="17.25" thickBot="1" x14ac:dyDescent="0.3">
      <c r="A237" s="220">
        <v>160</v>
      </c>
      <c r="B237" s="194" t="s">
        <v>561</v>
      </c>
      <c r="C237" s="182" t="s">
        <v>92</v>
      </c>
      <c r="D237" s="220">
        <v>1</v>
      </c>
      <c r="E237" s="245">
        <v>1932700.0000000002</v>
      </c>
      <c r="F237" s="196">
        <f t="shared" si="10"/>
        <v>1932700.0000000002</v>
      </c>
      <c r="G237" s="197"/>
      <c r="H237" s="246">
        <f t="shared" si="12"/>
        <v>1932700</v>
      </c>
      <c r="I237" s="219">
        <v>197</v>
      </c>
      <c r="J237" s="206" t="s">
        <v>561</v>
      </c>
      <c r="K237" s="211" t="s">
        <v>562</v>
      </c>
      <c r="L237" s="190">
        <v>2</v>
      </c>
      <c r="M237" s="256" t="s">
        <v>547</v>
      </c>
      <c r="N237" s="191">
        <f t="shared" si="11"/>
        <v>-1</v>
      </c>
      <c r="S237" s="192"/>
      <c r="T237" s="193"/>
      <c r="V237" s="191"/>
    </row>
    <row r="238" spans="1:22" ht="42.75" customHeight="1" thickBot="1" x14ac:dyDescent="0.3">
      <c r="A238" s="220">
        <v>161</v>
      </c>
      <c r="B238" s="194" t="s">
        <v>303</v>
      </c>
      <c r="C238" s="182" t="s">
        <v>278</v>
      </c>
      <c r="D238" s="220">
        <v>4</v>
      </c>
      <c r="E238" s="245">
        <v>32230.000000000004</v>
      </c>
      <c r="F238" s="196">
        <f t="shared" si="10"/>
        <v>128920.00000000001</v>
      </c>
      <c r="G238" s="197" t="s">
        <v>563</v>
      </c>
      <c r="H238" s="246">
        <f t="shared" si="12"/>
        <v>32300</v>
      </c>
      <c r="I238" s="219">
        <v>199</v>
      </c>
      <c r="J238" s="206" t="s">
        <v>303</v>
      </c>
      <c r="K238" s="211" t="s">
        <v>278</v>
      </c>
      <c r="L238" s="190">
        <v>20</v>
      </c>
      <c r="M238" s="206" t="s">
        <v>564</v>
      </c>
      <c r="N238" s="191">
        <f t="shared" si="11"/>
        <v>-16</v>
      </c>
      <c r="S238" s="192"/>
      <c r="T238" s="193"/>
      <c r="V238" s="191"/>
    </row>
    <row r="239" spans="1:22" ht="17.25" thickBot="1" x14ac:dyDescent="0.3">
      <c r="A239" s="220">
        <v>162</v>
      </c>
      <c r="B239" s="194" t="s">
        <v>565</v>
      </c>
      <c r="C239" s="182" t="s">
        <v>206</v>
      </c>
      <c r="D239" s="220">
        <v>1</v>
      </c>
      <c r="E239" s="245">
        <v>1046870.0000000001</v>
      </c>
      <c r="F239" s="196">
        <f t="shared" ref="F239:F249" si="13">D239*E239</f>
        <v>1046870.0000000001</v>
      </c>
      <c r="G239" s="197"/>
      <c r="H239" s="246">
        <f t="shared" si="12"/>
        <v>1046900</v>
      </c>
      <c r="I239" s="219">
        <v>204</v>
      </c>
      <c r="J239" s="206" t="s">
        <v>565</v>
      </c>
      <c r="K239" s="211" t="s">
        <v>206</v>
      </c>
      <c r="L239" s="190">
        <v>2</v>
      </c>
      <c r="M239" s="256" t="s">
        <v>547</v>
      </c>
      <c r="N239" s="191">
        <f t="shared" si="11"/>
        <v>-1</v>
      </c>
      <c r="S239" s="192"/>
      <c r="T239" s="193"/>
      <c r="V239" s="191"/>
    </row>
    <row r="240" spans="1:22" ht="39.75" customHeight="1" thickBot="1" x14ac:dyDescent="0.3">
      <c r="A240" s="220">
        <v>163</v>
      </c>
      <c r="B240" s="279" t="s">
        <v>566</v>
      </c>
      <c r="C240" s="220" t="s">
        <v>425</v>
      </c>
      <c r="D240" s="220">
        <v>1</v>
      </c>
      <c r="E240" s="245">
        <v>724790.00000000012</v>
      </c>
      <c r="F240" s="196">
        <f t="shared" si="13"/>
        <v>724790.00000000012</v>
      </c>
      <c r="G240" s="197"/>
      <c r="H240" s="246">
        <f t="shared" si="12"/>
        <v>724800</v>
      </c>
      <c r="I240" s="219">
        <v>210</v>
      </c>
      <c r="J240" s="257" t="s">
        <v>566</v>
      </c>
      <c r="K240" s="226" t="s">
        <v>425</v>
      </c>
      <c r="L240" s="190">
        <v>2</v>
      </c>
      <c r="M240" s="206" t="s">
        <v>548</v>
      </c>
      <c r="N240" s="191">
        <f t="shared" si="11"/>
        <v>-1</v>
      </c>
      <c r="S240" s="192"/>
      <c r="T240" s="193"/>
      <c r="V240" s="191"/>
    </row>
    <row r="241" spans="1:22" ht="17.25" thickBot="1" x14ac:dyDescent="0.3">
      <c r="A241" s="220">
        <v>164</v>
      </c>
      <c r="B241" s="194" t="s">
        <v>567</v>
      </c>
      <c r="C241" s="182" t="s">
        <v>92</v>
      </c>
      <c r="D241" s="220">
        <v>1</v>
      </c>
      <c r="E241" s="245">
        <v>402710.00000000006</v>
      </c>
      <c r="F241" s="196">
        <f t="shared" si="13"/>
        <v>402710.00000000006</v>
      </c>
      <c r="G241" s="197"/>
      <c r="H241" s="246">
        <f t="shared" si="12"/>
        <v>402800</v>
      </c>
      <c r="I241" s="219">
        <v>218</v>
      </c>
      <c r="J241" s="206" t="s">
        <v>567</v>
      </c>
      <c r="K241" s="211" t="s">
        <v>92</v>
      </c>
      <c r="L241" s="190">
        <v>2</v>
      </c>
      <c r="M241" s="256" t="s">
        <v>547</v>
      </c>
      <c r="N241" s="191">
        <f t="shared" si="11"/>
        <v>-1</v>
      </c>
      <c r="S241" s="192"/>
      <c r="T241" s="193"/>
      <c r="V241" s="191"/>
    </row>
    <row r="242" spans="1:22" ht="17.25" thickBot="1" x14ac:dyDescent="0.3">
      <c r="A242" s="220">
        <v>165</v>
      </c>
      <c r="B242" s="194" t="s">
        <v>568</v>
      </c>
      <c r="C242" s="182" t="s">
        <v>92</v>
      </c>
      <c r="D242" s="220">
        <v>1</v>
      </c>
      <c r="E242" s="245">
        <v>563750</v>
      </c>
      <c r="F242" s="196">
        <f t="shared" si="13"/>
        <v>563750</v>
      </c>
      <c r="G242" s="197"/>
      <c r="H242" s="246">
        <f t="shared" si="12"/>
        <v>563800</v>
      </c>
      <c r="I242" s="219">
        <v>219</v>
      </c>
      <c r="J242" s="206" t="s">
        <v>568</v>
      </c>
      <c r="K242" s="211" t="s">
        <v>92</v>
      </c>
      <c r="L242" s="190">
        <v>2</v>
      </c>
      <c r="M242" s="256" t="s">
        <v>545</v>
      </c>
      <c r="N242" s="191">
        <f t="shared" si="11"/>
        <v>-1</v>
      </c>
      <c r="S242" s="192"/>
      <c r="T242" s="193"/>
      <c r="V242" s="191"/>
    </row>
    <row r="243" spans="1:22" ht="17.25" thickBot="1" x14ac:dyDescent="0.3">
      <c r="A243" s="220">
        <v>166</v>
      </c>
      <c r="B243" s="194" t="s">
        <v>569</v>
      </c>
      <c r="C243" s="182" t="s">
        <v>92</v>
      </c>
      <c r="D243" s="220">
        <v>1</v>
      </c>
      <c r="E243" s="245">
        <v>161150</v>
      </c>
      <c r="F243" s="196">
        <f t="shared" si="13"/>
        <v>161150</v>
      </c>
      <c r="G243" s="197"/>
      <c r="H243" s="246">
        <f t="shared" si="12"/>
        <v>161200</v>
      </c>
      <c r="I243" s="219">
        <v>220</v>
      </c>
      <c r="J243" s="206" t="s">
        <v>569</v>
      </c>
      <c r="K243" s="211" t="s">
        <v>92</v>
      </c>
      <c r="L243" s="190">
        <v>2</v>
      </c>
      <c r="M243" s="256" t="s">
        <v>545</v>
      </c>
      <c r="N243" s="191">
        <f t="shared" si="11"/>
        <v>-1</v>
      </c>
      <c r="S243" s="192"/>
      <c r="T243" s="193"/>
      <c r="V243" s="191"/>
    </row>
    <row r="244" spans="1:22" ht="17.25" thickBot="1" x14ac:dyDescent="0.3">
      <c r="A244" s="220">
        <v>167</v>
      </c>
      <c r="B244" s="194" t="s">
        <v>570</v>
      </c>
      <c r="C244" s="220" t="s">
        <v>571</v>
      </c>
      <c r="D244" s="220">
        <v>1</v>
      </c>
      <c r="E244" s="245">
        <v>1610510.0000000002</v>
      </c>
      <c r="F244" s="196">
        <f t="shared" si="13"/>
        <v>1610510.0000000002</v>
      </c>
      <c r="G244" s="197"/>
      <c r="H244" s="246">
        <f t="shared" ref="H244:H258" si="14">ROUNDUP(E244,-2)</f>
        <v>1610600</v>
      </c>
      <c r="I244" s="219">
        <v>245</v>
      </c>
      <c r="J244" s="206" t="s">
        <v>570</v>
      </c>
      <c r="K244" s="190" t="s">
        <v>571</v>
      </c>
      <c r="L244" s="190">
        <v>4</v>
      </c>
      <c r="M244" s="256" t="s">
        <v>572</v>
      </c>
      <c r="N244" s="191">
        <f t="shared" ref="N244:N258" si="15">D244-L244</f>
        <v>-3</v>
      </c>
      <c r="S244" s="192"/>
      <c r="T244" s="193"/>
      <c r="V244" s="191"/>
    </row>
    <row r="245" spans="1:22" ht="45.75" customHeight="1" thickBot="1" x14ac:dyDescent="0.3">
      <c r="A245" s="220">
        <v>168</v>
      </c>
      <c r="B245" s="194" t="s">
        <v>573</v>
      </c>
      <c r="C245" s="182" t="s">
        <v>206</v>
      </c>
      <c r="D245" s="220">
        <v>1</v>
      </c>
      <c r="E245" s="245">
        <v>1918360</v>
      </c>
      <c r="F245" s="196">
        <f t="shared" si="13"/>
        <v>1918360</v>
      </c>
      <c r="G245" s="197"/>
      <c r="H245" s="246">
        <f t="shared" si="14"/>
        <v>1918400</v>
      </c>
      <c r="I245" s="219">
        <v>249</v>
      </c>
      <c r="J245" s="206" t="s">
        <v>573</v>
      </c>
      <c r="K245" s="211" t="s">
        <v>206</v>
      </c>
      <c r="L245" s="190">
        <v>4</v>
      </c>
      <c r="M245" s="206" t="s">
        <v>574</v>
      </c>
      <c r="N245" s="191">
        <f t="shared" si="15"/>
        <v>-3</v>
      </c>
      <c r="S245" s="192"/>
      <c r="T245" s="193"/>
      <c r="V245" s="191"/>
    </row>
    <row r="246" spans="1:22" ht="39.75" customHeight="1" thickBot="1" x14ac:dyDescent="0.3">
      <c r="A246" s="220">
        <v>169</v>
      </c>
      <c r="B246" s="194" t="s">
        <v>575</v>
      </c>
      <c r="C246" s="182" t="s">
        <v>206</v>
      </c>
      <c r="D246" s="220">
        <v>1</v>
      </c>
      <c r="E246" s="245">
        <v>1916530.0000000002</v>
      </c>
      <c r="F246" s="196">
        <f t="shared" si="13"/>
        <v>1916530.0000000002</v>
      </c>
      <c r="G246" s="197"/>
      <c r="H246" s="246">
        <f t="shared" si="14"/>
        <v>1916600</v>
      </c>
      <c r="I246" s="219">
        <v>250</v>
      </c>
      <c r="J246" s="206" t="s">
        <v>575</v>
      </c>
      <c r="K246" s="211" t="s">
        <v>206</v>
      </c>
      <c r="L246" s="190">
        <v>4</v>
      </c>
      <c r="M246" s="206" t="s">
        <v>574</v>
      </c>
      <c r="N246" s="191">
        <f t="shared" si="15"/>
        <v>-3</v>
      </c>
      <c r="S246" s="192"/>
      <c r="T246" s="193"/>
      <c r="V246" s="191"/>
    </row>
    <row r="247" spans="1:22" ht="37.5" customHeight="1" thickBot="1" x14ac:dyDescent="0.3">
      <c r="A247" s="220">
        <v>170</v>
      </c>
      <c r="B247" s="194" t="s">
        <v>576</v>
      </c>
      <c r="C247" s="220" t="s">
        <v>206</v>
      </c>
      <c r="D247" s="220">
        <v>1</v>
      </c>
      <c r="E247" s="245">
        <v>1691711</v>
      </c>
      <c r="F247" s="196">
        <f t="shared" si="13"/>
        <v>1691711</v>
      </c>
      <c r="G247" s="197"/>
      <c r="H247" s="246">
        <f t="shared" si="14"/>
        <v>1691800</v>
      </c>
      <c r="I247" s="219">
        <v>253</v>
      </c>
      <c r="J247" s="206" t="s">
        <v>576</v>
      </c>
      <c r="K247" s="190" t="s">
        <v>206</v>
      </c>
      <c r="L247" s="190">
        <v>2</v>
      </c>
      <c r="M247" s="206" t="s">
        <v>548</v>
      </c>
      <c r="N247" s="191">
        <f t="shared" si="15"/>
        <v>-1</v>
      </c>
      <c r="S247" s="192"/>
      <c r="T247" s="193"/>
      <c r="V247" s="191"/>
    </row>
    <row r="248" spans="1:22" ht="36.75" customHeight="1" thickBot="1" x14ac:dyDescent="0.3">
      <c r="A248" s="220">
        <v>171</v>
      </c>
      <c r="B248" s="194" t="s">
        <v>577</v>
      </c>
      <c r="C248" s="220" t="s">
        <v>206</v>
      </c>
      <c r="D248" s="220">
        <v>1</v>
      </c>
      <c r="E248" s="245">
        <v>1127390</v>
      </c>
      <c r="F248" s="196">
        <f t="shared" si="13"/>
        <v>1127390</v>
      </c>
      <c r="G248" s="197"/>
      <c r="H248" s="246">
        <f t="shared" si="14"/>
        <v>1127400</v>
      </c>
      <c r="I248" s="219">
        <v>256</v>
      </c>
      <c r="J248" s="188" t="s">
        <v>577</v>
      </c>
      <c r="K248" s="190" t="s">
        <v>206</v>
      </c>
      <c r="L248" s="211">
        <v>2</v>
      </c>
      <c r="M248" s="256" t="s">
        <v>452</v>
      </c>
      <c r="N248" s="191">
        <f t="shared" si="15"/>
        <v>-1</v>
      </c>
      <c r="S248" s="192"/>
      <c r="T248" s="193"/>
      <c r="V248" s="191"/>
    </row>
    <row r="249" spans="1:22" ht="17.25" thickBot="1" x14ac:dyDescent="0.3">
      <c r="A249" s="220">
        <v>172</v>
      </c>
      <c r="B249" s="194" t="s">
        <v>578</v>
      </c>
      <c r="C249" s="220" t="s">
        <v>206</v>
      </c>
      <c r="D249" s="220">
        <v>1</v>
      </c>
      <c r="E249" s="245">
        <v>966350.00000000012</v>
      </c>
      <c r="F249" s="196">
        <f t="shared" si="13"/>
        <v>966350.00000000012</v>
      </c>
      <c r="G249" s="197"/>
      <c r="H249" s="246">
        <f t="shared" si="14"/>
        <v>966400</v>
      </c>
      <c r="I249" s="219">
        <v>257</v>
      </c>
      <c r="J249" s="188" t="s">
        <v>578</v>
      </c>
      <c r="K249" s="190" t="s">
        <v>206</v>
      </c>
      <c r="L249" s="211">
        <v>2</v>
      </c>
      <c r="M249" s="256" t="s">
        <v>452</v>
      </c>
      <c r="N249" s="191">
        <f t="shared" si="15"/>
        <v>-1</v>
      </c>
      <c r="S249" s="192"/>
      <c r="T249" s="193"/>
      <c r="V249" s="191"/>
    </row>
    <row r="250" spans="1:22" ht="17.25" thickBot="1" x14ac:dyDescent="0.3">
      <c r="A250" s="220">
        <v>173</v>
      </c>
      <c r="B250" s="194" t="s">
        <v>579</v>
      </c>
      <c r="C250" s="220" t="s">
        <v>206</v>
      </c>
      <c r="D250" s="220">
        <v>1</v>
      </c>
      <c r="E250" s="245">
        <v>805310.00000000012</v>
      </c>
      <c r="F250" s="196">
        <f t="shared" ref="F250:F258" si="16">D250*E250</f>
        <v>805310.00000000012</v>
      </c>
      <c r="G250" s="197"/>
      <c r="H250" s="246">
        <f t="shared" si="14"/>
        <v>805400</v>
      </c>
      <c r="I250" s="219">
        <v>266</v>
      </c>
      <c r="J250" s="188" t="s">
        <v>579</v>
      </c>
      <c r="K250" s="190" t="s">
        <v>206</v>
      </c>
      <c r="L250" s="211">
        <v>2</v>
      </c>
      <c r="M250" s="256" t="s">
        <v>452</v>
      </c>
      <c r="N250" s="191">
        <f t="shared" si="15"/>
        <v>-1</v>
      </c>
      <c r="S250" s="192"/>
      <c r="T250" s="193"/>
      <c r="V250" s="191"/>
    </row>
    <row r="251" spans="1:22" ht="17.25" thickBot="1" x14ac:dyDescent="0.3">
      <c r="A251" s="220">
        <v>174</v>
      </c>
      <c r="B251" s="194" t="s">
        <v>580</v>
      </c>
      <c r="C251" s="220" t="s">
        <v>206</v>
      </c>
      <c r="D251" s="220">
        <v>1</v>
      </c>
      <c r="E251" s="245">
        <v>1610510.0000000002</v>
      </c>
      <c r="F251" s="196">
        <f t="shared" si="16"/>
        <v>1610510.0000000002</v>
      </c>
      <c r="G251" s="197"/>
      <c r="H251" s="246">
        <f t="shared" si="14"/>
        <v>1610600</v>
      </c>
      <c r="I251" s="219">
        <v>270</v>
      </c>
      <c r="J251" s="188" t="s">
        <v>580</v>
      </c>
      <c r="K251" s="226" t="s">
        <v>206</v>
      </c>
      <c r="L251" s="211">
        <v>2</v>
      </c>
      <c r="M251" s="256" t="s">
        <v>452</v>
      </c>
      <c r="N251" s="191">
        <f t="shared" si="15"/>
        <v>-1</v>
      </c>
      <c r="S251" s="192"/>
      <c r="T251" s="193"/>
      <c r="V251" s="191"/>
    </row>
    <row r="252" spans="1:22" ht="17.25" thickBot="1" x14ac:dyDescent="0.3">
      <c r="A252" s="220">
        <v>175</v>
      </c>
      <c r="B252" s="194" t="s">
        <v>581</v>
      </c>
      <c r="C252" s="220" t="s">
        <v>206</v>
      </c>
      <c r="D252" s="220">
        <v>1</v>
      </c>
      <c r="E252" s="245">
        <v>1207910</v>
      </c>
      <c r="F252" s="196">
        <f t="shared" si="16"/>
        <v>1207910</v>
      </c>
      <c r="G252" s="197"/>
      <c r="H252" s="246">
        <f t="shared" si="14"/>
        <v>1208000</v>
      </c>
      <c r="I252" s="219">
        <v>271</v>
      </c>
      <c r="J252" s="188" t="s">
        <v>581</v>
      </c>
      <c r="K252" s="226" t="s">
        <v>206</v>
      </c>
      <c r="L252" s="211">
        <v>2</v>
      </c>
      <c r="M252" s="256" t="s">
        <v>452</v>
      </c>
      <c r="N252" s="191">
        <f t="shared" si="15"/>
        <v>-1</v>
      </c>
      <c r="S252" s="192"/>
      <c r="T252" s="193"/>
      <c r="V252" s="191"/>
    </row>
    <row r="253" spans="1:22" ht="17.25" thickBot="1" x14ac:dyDescent="0.3">
      <c r="A253" s="220">
        <v>176</v>
      </c>
      <c r="B253" s="194" t="s">
        <v>582</v>
      </c>
      <c r="C253" s="220" t="s">
        <v>206</v>
      </c>
      <c r="D253" s="220">
        <v>1</v>
      </c>
      <c r="E253" s="245">
        <v>1207910</v>
      </c>
      <c r="F253" s="196">
        <f t="shared" si="16"/>
        <v>1207910</v>
      </c>
      <c r="G253" s="197"/>
      <c r="H253" s="246">
        <f t="shared" si="14"/>
        <v>1208000</v>
      </c>
      <c r="I253" s="219">
        <v>273</v>
      </c>
      <c r="J253" s="188" t="s">
        <v>582</v>
      </c>
      <c r="K253" s="226" t="s">
        <v>206</v>
      </c>
      <c r="L253" s="211">
        <v>2</v>
      </c>
      <c r="M253" s="256" t="s">
        <v>452</v>
      </c>
      <c r="N253" s="191">
        <f t="shared" si="15"/>
        <v>-1</v>
      </c>
      <c r="S253" s="192"/>
      <c r="T253" s="193"/>
      <c r="V253" s="191"/>
    </row>
    <row r="254" spans="1:22" ht="45" customHeight="1" thickBot="1" x14ac:dyDescent="0.3">
      <c r="A254" s="220">
        <v>177</v>
      </c>
      <c r="B254" s="194" t="s">
        <v>583</v>
      </c>
      <c r="C254" s="220" t="s">
        <v>92</v>
      </c>
      <c r="D254" s="220">
        <v>1</v>
      </c>
      <c r="E254" s="245">
        <v>241670.00000000003</v>
      </c>
      <c r="F254" s="196">
        <f t="shared" si="16"/>
        <v>241670.00000000003</v>
      </c>
      <c r="G254" s="197"/>
      <c r="H254" s="246">
        <f t="shared" si="14"/>
        <v>241700</v>
      </c>
      <c r="I254" s="219">
        <v>276</v>
      </c>
      <c r="J254" s="188" t="s">
        <v>583</v>
      </c>
      <c r="K254" s="190" t="s">
        <v>92</v>
      </c>
      <c r="L254" s="190">
        <v>4</v>
      </c>
      <c r="M254" s="206" t="s">
        <v>584</v>
      </c>
      <c r="N254" s="191">
        <f t="shared" si="15"/>
        <v>-3</v>
      </c>
      <c r="S254" s="192"/>
      <c r="T254" s="193"/>
      <c r="V254" s="191"/>
    </row>
    <row r="255" spans="1:22" ht="17.25" thickBot="1" x14ac:dyDescent="0.3">
      <c r="A255" s="220">
        <v>178</v>
      </c>
      <c r="B255" s="194" t="s">
        <v>585</v>
      </c>
      <c r="C255" s="220" t="s">
        <v>206</v>
      </c>
      <c r="D255" s="220">
        <v>1</v>
      </c>
      <c r="E255" s="245">
        <v>241670.00000000003</v>
      </c>
      <c r="F255" s="196">
        <f t="shared" si="16"/>
        <v>241670.00000000003</v>
      </c>
      <c r="G255" s="197"/>
      <c r="H255" s="246">
        <f t="shared" si="14"/>
        <v>241700</v>
      </c>
      <c r="I255" s="219">
        <v>278</v>
      </c>
      <c r="J255" s="188" t="s">
        <v>585</v>
      </c>
      <c r="K255" s="190" t="s">
        <v>206</v>
      </c>
      <c r="L255" s="211">
        <v>2</v>
      </c>
      <c r="M255" s="256" t="s">
        <v>452</v>
      </c>
      <c r="N255" s="191">
        <f t="shared" si="15"/>
        <v>-1</v>
      </c>
      <c r="S255" s="192"/>
      <c r="T255" s="193"/>
      <c r="V255" s="191"/>
    </row>
    <row r="256" spans="1:22" ht="17.25" thickBot="1" x14ac:dyDescent="0.3">
      <c r="A256" s="220">
        <v>179</v>
      </c>
      <c r="B256" s="194" t="s">
        <v>586</v>
      </c>
      <c r="C256" s="220" t="s">
        <v>206</v>
      </c>
      <c r="D256" s="220">
        <v>1</v>
      </c>
      <c r="E256" s="245">
        <v>885830.00000000012</v>
      </c>
      <c r="F256" s="196">
        <f t="shared" si="16"/>
        <v>885830.00000000012</v>
      </c>
      <c r="G256" s="197"/>
      <c r="H256" s="246">
        <f t="shared" si="14"/>
        <v>885900</v>
      </c>
      <c r="I256" s="219">
        <v>279</v>
      </c>
      <c r="J256" s="188" t="s">
        <v>586</v>
      </c>
      <c r="K256" s="190" t="s">
        <v>206</v>
      </c>
      <c r="L256" s="211">
        <v>2</v>
      </c>
      <c r="M256" s="256" t="s">
        <v>452</v>
      </c>
      <c r="N256" s="191">
        <f t="shared" si="15"/>
        <v>-1</v>
      </c>
      <c r="S256" s="192"/>
      <c r="T256" s="193"/>
      <c r="V256" s="191"/>
    </row>
    <row r="257" spans="1:22" ht="17.25" thickBot="1" x14ac:dyDescent="0.3">
      <c r="A257" s="220">
        <v>180</v>
      </c>
      <c r="B257" s="194" t="s">
        <v>587</v>
      </c>
      <c r="C257" s="220" t="s">
        <v>92</v>
      </c>
      <c r="D257" s="220">
        <v>1</v>
      </c>
      <c r="E257" s="245">
        <v>402710.00000000006</v>
      </c>
      <c r="F257" s="196">
        <f t="shared" si="16"/>
        <v>402710.00000000006</v>
      </c>
      <c r="G257" s="197"/>
      <c r="H257" s="246">
        <f t="shared" si="14"/>
        <v>402800</v>
      </c>
      <c r="I257" s="219">
        <v>284</v>
      </c>
      <c r="J257" s="188" t="s">
        <v>587</v>
      </c>
      <c r="K257" s="190" t="s">
        <v>92</v>
      </c>
      <c r="L257" s="211">
        <v>2</v>
      </c>
      <c r="M257" s="256" t="s">
        <v>544</v>
      </c>
      <c r="N257" s="191">
        <f t="shared" si="15"/>
        <v>-1</v>
      </c>
      <c r="S257" s="192"/>
      <c r="T257" s="193"/>
      <c r="V257" s="191"/>
    </row>
    <row r="258" spans="1:22" ht="17.25" thickBot="1" x14ac:dyDescent="0.3">
      <c r="A258" s="220">
        <v>181</v>
      </c>
      <c r="B258" s="194" t="s">
        <v>588</v>
      </c>
      <c r="C258" s="220" t="s">
        <v>92</v>
      </c>
      <c r="D258" s="220">
        <v>1</v>
      </c>
      <c r="E258" s="245">
        <v>1610510.0000000002</v>
      </c>
      <c r="F258" s="196">
        <f t="shared" si="16"/>
        <v>1610510.0000000002</v>
      </c>
      <c r="G258" s="197"/>
      <c r="H258" s="246">
        <f t="shared" si="14"/>
        <v>1610600</v>
      </c>
      <c r="I258" s="219">
        <v>296</v>
      </c>
      <c r="J258" s="188" t="s">
        <v>588</v>
      </c>
      <c r="K258" s="226" t="s">
        <v>92</v>
      </c>
      <c r="L258" s="211">
        <v>2</v>
      </c>
      <c r="M258" s="256" t="s">
        <v>544</v>
      </c>
      <c r="N258" s="191">
        <f t="shared" si="15"/>
        <v>-1</v>
      </c>
      <c r="S258" s="192"/>
      <c r="T258" s="193"/>
      <c r="V258" s="191"/>
    </row>
    <row r="259" spans="1:22" s="285" customFormat="1" ht="17.25" thickBot="1" x14ac:dyDescent="0.3">
      <c r="A259" s="442" t="s">
        <v>176</v>
      </c>
      <c r="B259" s="443"/>
      <c r="C259" s="280"/>
      <c r="D259" s="281"/>
      <c r="E259" s="282"/>
      <c r="F259" s="283">
        <f>SUM(F6:F258)</f>
        <v>136081311</v>
      </c>
      <c r="G259" s="284"/>
      <c r="I259" s="286"/>
      <c r="J259" s="206" t="s">
        <v>589</v>
      </c>
      <c r="K259" s="444" t="s">
        <v>590</v>
      </c>
      <c r="L259" s="445"/>
      <c r="M259" s="446"/>
      <c r="S259" s="193"/>
      <c r="T259" s="287"/>
      <c r="U259" s="191"/>
    </row>
    <row r="260" spans="1:22" x14ac:dyDescent="0.25">
      <c r="A260" s="439" t="str">
        <f>" Bằng chữ: "&amp;[1]!VND(F259)&amp;" đồng./."</f>
        <v xml:space="preserve"> Bằng chữ: Một trăm ba mươi sáu triệu, không trăm tám mươi mốt ngàn, ba trăm mười một đồng./.</v>
      </c>
      <c r="B260" s="440" t="str">
        <f>" Bằng chữ: "&amp;[1]!VND(#REF!)&amp;" đồng./."</f>
        <v xml:space="preserve"> Bằng chữ: Error: Đối số của hàm không hợp lệ. đồng./.</v>
      </c>
      <c r="C260" s="440" t="str">
        <f>" Bằng chữ: "&amp;[1]!VND(#REF!)&amp;" đồng./."</f>
        <v xml:space="preserve"> Bằng chữ: Error: Đối số của hàm không hợp lệ. đồng./.</v>
      </c>
      <c r="D260" s="440" t="str">
        <f>" Bằng chữ: "&amp;[1]!VND(#REF!)&amp;" đồng./."</f>
        <v xml:space="preserve"> Bằng chữ: Error: Đối số của hàm không hợp lệ. đồng./.</v>
      </c>
      <c r="E260" s="440" t="str">
        <f>" Bằng chữ: "&amp;[1]!VND(#REF!)&amp;" đồng./."</f>
        <v xml:space="preserve"> Bằng chữ: Error: Đối số của hàm không hợp lệ. đồng./.</v>
      </c>
      <c r="F260" s="440" t="str">
        <f>" Bằng chữ: "&amp;[1]!VND(#REF!)&amp;" đồng./."</f>
        <v xml:space="preserve"> Bằng chữ: Error: Đối số của hàm không hợp lệ. đồng./.</v>
      </c>
      <c r="G260" s="441" t="str">
        <f>" Bằng chữ: "&amp;[1]!VND(#REF!)&amp;" đồng./."</f>
        <v xml:space="preserve"> Bằng chữ: Error: Đối số của hàm không hợp lệ. đồng./.</v>
      </c>
      <c r="S260" s="163"/>
      <c r="T260" s="164"/>
      <c r="U260" s="161"/>
    </row>
    <row r="261" spans="1:22" x14ac:dyDescent="0.25">
      <c r="S261" s="163"/>
      <c r="T261" s="164"/>
      <c r="U261" s="161"/>
    </row>
    <row r="262" spans="1:22" x14ac:dyDescent="0.25">
      <c r="S262" s="192"/>
    </row>
    <row r="263" spans="1:22" x14ac:dyDescent="0.25">
      <c r="S263" s="292"/>
    </row>
  </sheetData>
  <mergeCells count="122">
    <mergeCell ref="A260:G260"/>
    <mergeCell ref="L115:L116"/>
    <mergeCell ref="M115:M116"/>
    <mergeCell ref="A259:B259"/>
    <mergeCell ref="K259:M259"/>
    <mergeCell ref="A109:A110"/>
    <mergeCell ref="C109:C110"/>
    <mergeCell ref="D109:D110"/>
    <mergeCell ref="G109:G110"/>
    <mergeCell ref="I115:I116"/>
    <mergeCell ref="K115:K116"/>
    <mergeCell ref="I103:I105"/>
    <mergeCell ref="K103:K105"/>
    <mergeCell ref="L103:L105"/>
    <mergeCell ref="M103:M105"/>
    <mergeCell ref="I108:I109"/>
    <mergeCell ref="K108:K109"/>
    <mergeCell ref="L108:L109"/>
    <mergeCell ref="M108:M109"/>
    <mergeCell ref="I88:I89"/>
    <mergeCell ref="K88:K89"/>
    <mergeCell ref="L88:L89"/>
    <mergeCell ref="M88:M89"/>
    <mergeCell ref="I99:I100"/>
    <mergeCell ref="K99:K100"/>
    <mergeCell ref="L99:L100"/>
    <mergeCell ref="M99:M100"/>
    <mergeCell ref="A85:A86"/>
    <mergeCell ref="C85:C86"/>
    <mergeCell ref="D85:D86"/>
    <mergeCell ref="G85:G86"/>
    <mergeCell ref="A88:A89"/>
    <mergeCell ref="C88:C89"/>
    <mergeCell ref="D88:D89"/>
    <mergeCell ref="G88:G89"/>
    <mergeCell ref="I80:I82"/>
    <mergeCell ref="K80:K82"/>
    <mergeCell ref="L80:L82"/>
    <mergeCell ref="M80:M82"/>
    <mergeCell ref="I84:I85"/>
    <mergeCell ref="K84:K85"/>
    <mergeCell ref="L84:L85"/>
    <mergeCell ref="M84:M85"/>
    <mergeCell ref="I72:I74"/>
    <mergeCell ref="K72:K74"/>
    <mergeCell ref="L72:L74"/>
    <mergeCell ref="M72:M74"/>
    <mergeCell ref="A77:A78"/>
    <mergeCell ref="C77:C78"/>
    <mergeCell ref="D77:D78"/>
    <mergeCell ref="G77:G78"/>
    <mergeCell ref="A67:A68"/>
    <mergeCell ref="C67:C68"/>
    <mergeCell ref="D67:D68"/>
    <mergeCell ref="G67:G68"/>
    <mergeCell ref="A71:A72"/>
    <mergeCell ref="C71:C72"/>
    <mergeCell ref="D71:D72"/>
    <mergeCell ref="G71:G72"/>
    <mergeCell ref="I63:I64"/>
    <mergeCell ref="K63:K64"/>
    <mergeCell ref="L63:L64"/>
    <mergeCell ref="M63:M64"/>
    <mergeCell ref="I66:I68"/>
    <mergeCell ref="K66:K68"/>
    <mergeCell ref="L66:L68"/>
    <mergeCell ref="M66:M68"/>
    <mergeCell ref="I54:I55"/>
    <mergeCell ref="K54:K55"/>
    <mergeCell ref="L54:L55"/>
    <mergeCell ref="M54:M55"/>
    <mergeCell ref="A58:A59"/>
    <mergeCell ref="C58:C59"/>
    <mergeCell ref="D58:D59"/>
    <mergeCell ref="G58:G59"/>
    <mergeCell ref="I38:I39"/>
    <mergeCell ref="K38:K39"/>
    <mergeCell ref="L38:L39"/>
    <mergeCell ref="M38:M39"/>
    <mergeCell ref="A39:A40"/>
    <mergeCell ref="C39:C40"/>
    <mergeCell ref="D39:D40"/>
    <mergeCell ref="G39:G40"/>
    <mergeCell ref="I34:I35"/>
    <mergeCell ref="K34:K35"/>
    <mergeCell ref="L34:L35"/>
    <mergeCell ref="M34:M35"/>
    <mergeCell ref="A35:A36"/>
    <mergeCell ref="C35:C36"/>
    <mergeCell ref="D35:D36"/>
    <mergeCell ref="G35:G36"/>
    <mergeCell ref="I31:I32"/>
    <mergeCell ref="K31:K32"/>
    <mergeCell ref="L31:L32"/>
    <mergeCell ref="M31:M32"/>
    <mergeCell ref="A32:A33"/>
    <mergeCell ref="C32:C33"/>
    <mergeCell ref="D32:D33"/>
    <mergeCell ref="G32:G33"/>
    <mergeCell ref="M28:M29"/>
    <mergeCell ref="A29:A30"/>
    <mergeCell ref="C29:C30"/>
    <mergeCell ref="D29:D30"/>
    <mergeCell ref="G29:G30"/>
    <mergeCell ref="M4:M5"/>
    <mergeCell ref="I25:I26"/>
    <mergeCell ref="K25:K26"/>
    <mergeCell ref="L25:L26"/>
    <mergeCell ref="M25:M26"/>
    <mergeCell ref="A26:A27"/>
    <mergeCell ref="C26:C27"/>
    <mergeCell ref="D26:D27"/>
    <mergeCell ref="G26:G27"/>
    <mergeCell ref="A1:B1"/>
    <mergeCell ref="A2:G2"/>
    <mergeCell ref="D3:G3"/>
    <mergeCell ref="I4:I5"/>
    <mergeCell ref="J4:J5"/>
    <mergeCell ref="K4:K5"/>
    <mergeCell ref="I28:I29"/>
    <mergeCell ref="K28:K29"/>
    <mergeCell ref="L28:L29"/>
  </mergeCells>
  <pageMargins left="0.64" right="0.196850393700787" top="0.53" bottom="0.43" header="0.23622047244094499" footer="0.2"/>
  <pageSetup paperSize="9" orientation="landscape" r:id="rId1"/>
  <headerFooter>
    <oddFooter>&amp;R&amp;P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5"/>
  <sheetViews>
    <sheetView zoomScaleNormal="100" workbookViewId="0">
      <selection activeCell="A64" sqref="A64:J64"/>
    </sheetView>
  </sheetViews>
  <sheetFormatPr defaultColWidth="17.28515625" defaultRowHeight="12.75" x14ac:dyDescent="0.2"/>
  <cols>
    <col min="1" max="1" width="8.140625" style="31" customWidth="1"/>
    <col min="2" max="2" width="27.5703125" style="79" customWidth="1"/>
    <col min="3" max="3" width="9.28515625" style="31" customWidth="1"/>
    <col min="4" max="4" width="14.28515625" style="32" customWidth="1"/>
    <col min="5" max="5" width="16.28515625" style="32" customWidth="1"/>
    <col min="6" max="6" width="14.85546875" style="32" customWidth="1"/>
    <col min="7" max="7" width="11.28515625" style="33" customWidth="1"/>
    <col min="8" max="8" width="13" style="34" customWidth="1"/>
    <col min="9" max="9" width="18" style="80" customWidth="1"/>
    <col min="10" max="10" width="10.28515625" style="31" customWidth="1"/>
    <col min="11" max="254" width="17.28515625" style="31"/>
    <col min="255" max="255" width="8.140625" style="31" customWidth="1"/>
    <col min="256" max="256" width="27.5703125" style="31" customWidth="1"/>
    <col min="257" max="257" width="9.28515625" style="31" customWidth="1"/>
    <col min="258" max="258" width="14.28515625" style="31" customWidth="1"/>
    <col min="259" max="259" width="16.28515625" style="31" customWidth="1"/>
    <col min="260" max="260" width="14.85546875" style="31" customWidth="1"/>
    <col min="261" max="261" width="11.28515625" style="31" customWidth="1"/>
    <col min="262" max="262" width="13" style="31" customWidth="1"/>
    <col min="263" max="263" width="18" style="31" customWidth="1"/>
    <col min="264" max="264" width="10.28515625" style="31" customWidth="1"/>
    <col min="265" max="265" width="17.28515625" style="31"/>
    <col min="266" max="266" width="21.42578125" style="31" customWidth="1"/>
    <col min="267" max="510" width="17.28515625" style="31"/>
    <col min="511" max="511" width="8.140625" style="31" customWidth="1"/>
    <col min="512" max="512" width="27.5703125" style="31" customWidth="1"/>
    <col min="513" max="513" width="9.28515625" style="31" customWidth="1"/>
    <col min="514" max="514" width="14.28515625" style="31" customWidth="1"/>
    <col min="515" max="515" width="16.28515625" style="31" customWidth="1"/>
    <col min="516" max="516" width="14.85546875" style="31" customWidth="1"/>
    <col min="517" max="517" width="11.28515625" style="31" customWidth="1"/>
    <col min="518" max="518" width="13" style="31" customWidth="1"/>
    <col min="519" max="519" width="18" style="31" customWidth="1"/>
    <col min="520" max="520" width="10.28515625" style="31" customWidth="1"/>
    <col min="521" max="521" width="17.28515625" style="31"/>
    <col min="522" max="522" width="21.42578125" style="31" customWidth="1"/>
    <col min="523" max="766" width="17.28515625" style="31"/>
    <col min="767" max="767" width="8.140625" style="31" customWidth="1"/>
    <col min="768" max="768" width="27.5703125" style="31" customWidth="1"/>
    <col min="769" max="769" width="9.28515625" style="31" customWidth="1"/>
    <col min="770" max="770" width="14.28515625" style="31" customWidth="1"/>
    <col min="771" max="771" width="16.28515625" style="31" customWidth="1"/>
    <col min="772" max="772" width="14.85546875" style="31" customWidth="1"/>
    <col min="773" max="773" width="11.28515625" style="31" customWidth="1"/>
    <col min="774" max="774" width="13" style="31" customWidth="1"/>
    <col min="775" max="775" width="18" style="31" customWidth="1"/>
    <col min="776" max="776" width="10.28515625" style="31" customWidth="1"/>
    <col min="777" max="777" width="17.28515625" style="31"/>
    <col min="778" max="778" width="21.42578125" style="31" customWidth="1"/>
    <col min="779" max="1022" width="17.28515625" style="31"/>
    <col min="1023" max="1023" width="8.140625" style="31" customWidth="1"/>
    <col min="1024" max="1024" width="27.5703125" style="31" customWidth="1"/>
    <col min="1025" max="1025" width="9.28515625" style="31" customWidth="1"/>
    <col min="1026" max="1026" width="14.28515625" style="31" customWidth="1"/>
    <col min="1027" max="1027" width="16.28515625" style="31" customWidth="1"/>
    <col min="1028" max="1028" width="14.85546875" style="31" customWidth="1"/>
    <col min="1029" max="1029" width="11.28515625" style="31" customWidth="1"/>
    <col min="1030" max="1030" width="13" style="31" customWidth="1"/>
    <col min="1031" max="1031" width="18" style="31" customWidth="1"/>
    <col min="1032" max="1032" width="10.28515625" style="31" customWidth="1"/>
    <col min="1033" max="1033" width="17.28515625" style="31"/>
    <col min="1034" max="1034" width="21.42578125" style="31" customWidth="1"/>
    <col min="1035" max="1278" width="17.28515625" style="31"/>
    <col min="1279" max="1279" width="8.140625" style="31" customWidth="1"/>
    <col min="1280" max="1280" width="27.5703125" style="31" customWidth="1"/>
    <col min="1281" max="1281" width="9.28515625" style="31" customWidth="1"/>
    <col min="1282" max="1282" width="14.28515625" style="31" customWidth="1"/>
    <col min="1283" max="1283" width="16.28515625" style="31" customWidth="1"/>
    <col min="1284" max="1284" width="14.85546875" style="31" customWidth="1"/>
    <col min="1285" max="1285" width="11.28515625" style="31" customWidth="1"/>
    <col min="1286" max="1286" width="13" style="31" customWidth="1"/>
    <col min="1287" max="1287" width="18" style="31" customWidth="1"/>
    <col min="1288" max="1288" width="10.28515625" style="31" customWidth="1"/>
    <col min="1289" max="1289" width="17.28515625" style="31"/>
    <col min="1290" max="1290" width="21.42578125" style="31" customWidth="1"/>
    <col min="1291" max="1534" width="17.28515625" style="31"/>
    <col min="1535" max="1535" width="8.140625" style="31" customWidth="1"/>
    <col min="1536" max="1536" width="27.5703125" style="31" customWidth="1"/>
    <col min="1537" max="1537" width="9.28515625" style="31" customWidth="1"/>
    <col min="1538" max="1538" width="14.28515625" style="31" customWidth="1"/>
    <col min="1539" max="1539" width="16.28515625" style="31" customWidth="1"/>
    <col min="1540" max="1540" width="14.85546875" style="31" customWidth="1"/>
    <col min="1541" max="1541" width="11.28515625" style="31" customWidth="1"/>
    <col min="1542" max="1542" width="13" style="31" customWidth="1"/>
    <col min="1543" max="1543" width="18" style="31" customWidth="1"/>
    <col min="1544" max="1544" width="10.28515625" style="31" customWidth="1"/>
    <col min="1545" max="1545" width="17.28515625" style="31"/>
    <col min="1546" max="1546" width="21.42578125" style="31" customWidth="1"/>
    <col min="1547" max="1790" width="17.28515625" style="31"/>
    <col min="1791" max="1791" width="8.140625" style="31" customWidth="1"/>
    <col min="1792" max="1792" width="27.5703125" style="31" customWidth="1"/>
    <col min="1793" max="1793" width="9.28515625" style="31" customWidth="1"/>
    <col min="1794" max="1794" width="14.28515625" style="31" customWidth="1"/>
    <col min="1795" max="1795" width="16.28515625" style="31" customWidth="1"/>
    <col min="1796" max="1796" width="14.85546875" style="31" customWidth="1"/>
    <col min="1797" max="1797" width="11.28515625" style="31" customWidth="1"/>
    <col min="1798" max="1798" width="13" style="31" customWidth="1"/>
    <col min="1799" max="1799" width="18" style="31" customWidth="1"/>
    <col min="1800" max="1800" width="10.28515625" style="31" customWidth="1"/>
    <col min="1801" max="1801" width="17.28515625" style="31"/>
    <col min="1802" max="1802" width="21.42578125" style="31" customWidth="1"/>
    <col min="1803" max="2046" width="17.28515625" style="31"/>
    <col min="2047" max="2047" width="8.140625" style="31" customWidth="1"/>
    <col min="2048" max="2048" width="27.5703125" style="31" customWidth="1"/>
    <col min="2049" max="2049" width="9.28515625" style="31" customWidth="1"/>
    <col min="2050" max="2050" width="14.28515625" style="31" customWidth="1"/>
    <col min="2051" max="2051" width="16.28515625" style="31" customWidth="1"/>
    <col min="2052" max="2052" width="14.85546875" style="31" customWidth="1"/>
    <col min="2053" max="2053" width="11.28515625" style="31" customWidth="1"/>
    <col min="2054" max="2054" width="13" style="31" customWidth="1"/>
    <col min="2055" max="2055" width="18" style="31" customWidth="1"/>
    <col min="2056" max="2056" width="10.28515625" style="31" customWidth="1"/>
    <col min="2057" max="2057" width="17.28515625" style="31"/>
    <col min="2058" max="2058" width="21.42578125" style="31" customWidth="1"/>
    <col min="2059" max="2302" width="17.28515625" style="31"/>
    <col min="2303" max="2303" width="8.140625" style="31" customWidth="1"/>
    <col min="2304" max="2304" width="27.5703125" style="31" customWidth="1"/>
    <col min="2305" max="2305" width="9.28515625" style="31" customWidth="1"/>
    <col min="2306" max="2306" width="14.28515625" style="31" customWidth="1"/>
    <col min="2307" max="2307" width="16.28515625" style="31" customWidth="1"/>
    <col min="2308" max="2308" width="14.85546875" style="31" customWidth="1"/>
    <col min="2309" max="2309" width="11.28515625" style="31" customWidth="1"/>
    <col min="2310" max="2310" width="13" style="31" customWidth="1"/>
    <col min="2311" max="2311" width="18" style="31" customWidth="1"/>
    <col min="2312" max="2312" width="10.28515625" style="31" customWidth="1"/>
    <col min="2313" max="2313" width="17.28515625" style="31"/>
    <col min="2314" max="2314" width="21.42578125" style="31" customWidth="1"/>
    <col min="2315" max="2558" width="17.28515625" style="31"/>
    <col min="2559" max="2559" width="8.140625" style="31" customWidth="1"/>
    <col min="2560" max="2560" width="27.5703125" style="31" customWidth="1"/>
    <col min="2561" max="2561" width="9.28515625" style="31" customWidth="1"/>
    <col min="2562" max="2562" width="14.28515625" style="31" customWidth="1"/>
    <col min="2563" max="2563" width="16.28515625" style="31" customWidth="1"/>
    <col min="2564" max="2564" width="14.85546875" style="31" customWidth="1"/>
    <col min="2565" max="2565" width="11.28515625" style="31" customWidth="1"/>
    <col min="2566" max="2566" width="13" style="31" customWidth="1"/>
    <col min="2567" max="2567" width="18" style="31" customWidth="1"/>
    <col min="2568" max="2568" width="10.28515625" style="31" customWidth="1"/>
    <col min="2569" max="2569" width="17.28515625" style="31"/>
    <col min="2570" max="2570" width="21.42578125" style="31" customWidth="1"/>
    <col min="2571" max="2814" width="17.28515625" style="31"/>
    <col min="2815" max="2815" width="8.140625" style="31" customWidth="1"/>
    <col min="2816" max="2816" width="27.5703125" style="31" customWidth="1"/>
    <col min="2817" max="2817" width="9.28515625" style="31" customWidth="1"/>
    <col min="2818" max="2818" width="14.28515625" style="31" customWidth="1"/>
    <col min="2819" max="2819" width="16.28515625" style="31" customWidth="1"/>
    <col min="2820" max="2820" width="14.85546875" style="31" customWidth="1"/>
    <col min="2821" max="2821" width="11.28515625" style="31" customWidth="1"/>
    <col min="2822" max="2822" width="13" style="31" customWidth="1"/>
    <col min="2823" max="2823" width="18" style="31" customWidth="1"/>
    <col min="2824" max="2824" width="10.28515625" style="31" customWidth="1"/>
    <col min="2825" max="2825" width="17.28515625" style="31"/>
    <col min="2826" max="2826" width="21.42578125" style="31" customWidth="1"/>
    <col min="2827" max="3070" width="17.28515625" style="31"/>
    <col min="3071" max="3071" width="8.140625" style="31" customWidth="1"/>
    <col min="3072" max="3072" width="27.5703125" style="31" customWidth="1"/>
    <col min="3073" max="3073" width="9.28515625" style="31" customWidth="1"/>
    <col min="3074" max="3074" width="14.28515625" style="31" customWidth="1"/>
    <col min="3075" max="3075" width="16.28515625" style="31" customWidth="1"/>
    <col min="3076" max="3076" width="14.85546875" style="31" customWidth="1"/>
    <col min="3077" max="3077" width="11.28515625" style="31" customWidth="1"/>
    <col min="3078" max="3078" width="13" style="31" customWidth="1"/>
    <col min="3079" max="3079" width="18" style="31" customWidth="1"/>
    <col min="3080" max="3080" width="10.28515625" style="31" customWidth="1"/>
    <col min="3081" max="3081" width="17.28515625" style="31"/>
    <col min="3082" max="3082" width="21.42578125" style="31" customWidth="1"/>
    <col min="3083" max="3326" width="17.28515625" style="31"/>
    <col min="3327" max="3327" width="8.140625" style="31" customWidth="1"/>
    <col min="3328" max="3328" width="27.5703125" style="31" customWidth="1"/>
    <col min="3329" max="3329" width="9.28515625" style="31" customWidth="1"/>
    <col min="3330" max="3330" width="14.28515625" style="31" customWidth="1"/>
    <col min="3331" max="3331" width="16.28515625" style="31" customWidth="1"/>
    <col min="3332" max="3332" width="14.85546875" style="31" customWidth="1"/>
    <col min="3333" max="3333" width="11.28515625" style="31" customWidth="1"/>
    <col min="3334" max="3334" width="13" style="31" customWidth="1"/>
    <col min="3335" max="3335" width="18" style="31" customWidth="1"/>
    <col min="3336" max="3336" width="10.28515625" style="31" customWidth="1"/>
    <col min="3337" max="3337" width="17.28515625" style="31"/>
    <col min="3338" max="3338" width="21.42578125" style="31" customWidth="1"/>
    <col min="3339" max="3582" width="17.28515625" style="31"/>
    <col min="3583" max="3583" width="8.140625" style="31" customWidth="1"/>
    <col min="3584" max="3584" width="27.5703125" style="31" customWidth="1"/>
    <col min="3585" max="3585" width="9.28515625" style="31" customWidth="1"/>
    <col min="3586" max="3586" width="14.28515625" style="31" customWidth="1"/>
    <col min="3587" max="3587" width="16.28515625" style="31" customWidth="1"/>
    <col min="3588" max="3588" width="14.85546875" style="31" customWidth="1"/>
    <col min="3589" max="3589" width="11.28515625" style="31" customWidth="1"/>
    <col min="3590" max="3590" width="13" style="31" customWidth="1"/>
    <col min="3591" max="3591" width="18" style="31" customWidth="1"/>
    <col min="3592" max="3592" width="10.28515625" style="31" customWidth="1"/>
    <col min="3593" max="3593" width="17.28515625" style="31"/>
    <col min="3594" max="3594" width="21.42578125" style="31" customWidth="1"/>
    <col min="3595" max="3838" width="17.28515625" style="31"/>
    <col min="3839" max="3839" width="8.140625" style="31" customWidth="1"/>
    <col min="3840" max="3840" width="27.5703125" style="31" customWidth="1"/>
    <col min="3841" max="3841" width="9.28515625" style="31" customWidth="1"/>
    <col min="3842" max="3842" width="14.28515625" style="31" customWidth="1"/>
    <col min="3843" max="3843" width="16.28515625" style="31" customWidth="1"/>
    <col min="3844" max="3844" width="14.85546875" style="31" customWidth="1"/>
    <col min="3845" max="3845" width="11.28515625" style="31" customWidth="1"/>
    <col min="3846" max="3846" width="13" style="31" customWidth="1"/>
    <col min="3847" max="3847" width="18" style="31" customWidth="1"/>
    <col min="3848" max="3848" width="10.28515625" style="31" customWidth="1"/>
    <col min="3849" max="3849" width="17.28515625" style="31"/>
    <col min="3850" max="3850" width="21.42578125" style="31" customWidth="1"/>
    <col min="3851" max="4094" width="17.28515625" style="31"/>
    <col min="4095" max="4095" width="8.140625" style="31" customWidth="1"/>
    <col min="4096" max="4096" width="27.5703125" style="31" customWidth="1"/>
    <col min="4097" max="4097" width="9.28515625" style="31" customWidth="1"/>
    <col min="4098" max="4098" width="14.28515625" style="31" customWidth="1"/>
    <col min="4099" max="4099" width="16.28515625" style="31" customWidth="1"/>
    <col min="4100" max="4100" width="14.85546875" style="31" customWidth="1"/>
    <col min="4101" max="4101" width="11.28515625" style="31" customWidth="1"/>
    <col min="4102" max="4102" width="13" style="31" customWidth="1"/>
    <col min="4103" max="4103" width="18" style="31" customWidth="1"/>
    <col min="4104" max="4104" width="10.28515625" style="31" customWidth="1"/>
    <col min="4105" max="4105" width="17.28515625" style="31"/>
    <col min="4106" max="4106" width="21.42578125" style="31" customWidth="1"/>
    <col min="4107" max="4350" width="17.28515625" style="31"/>
    <col min="4351" max="4351" width="8.140625" style="31" customWidth="1"/>
    <col min="4352" max="4352" width="27.5703125" style="31" customWidth="1"/>
    <col min="4353" max="4353" width="9.28515625" style="31" customWidth="1"/>
    <col min="4354" max="4354" width="14.28515625" style="31" customWidth="1"/>
    <col min="4355" max="4355" width="16.28515625" style="31" customWidth="1"/>
    <col min="4356" max="4356" width="14.85546875" style="31" customWidth="1"/>
    <col min="4357" max="4357" width="11.28515625" style="31" customWidth="1"/>
    <col min="4358" max="4358" width="13" style="31" customWidth="1"/>
    <col min="4359" max="4359" width="18" style="31" customWidth="1"/>
    <col min="4360" max="4360" width="10.28515625" style="31" customWidth="1"/>
    <col min="4361" max="4361" width="17.28515625" style="31"/>
    <col min="4362" max="4362" width="21.42578125" style="31" customWidth="1"/>
    <col min="4363" max="4606" width="17.28515625" style="31"/>
    <col min="4607" max="4607" width="8.140625" style="31" customWidth="1"/>
    <col min="4608" max="4608" width="27.5703125" style="31" customWidth="1"/>
    <col min="4609" max="4609" width="9.28515625" style="31" customWidth="1"/>
    <col min="4610" max="4610" width="14.28515625" style="31" customWidth="1"/>
    <col min="4611" max="4611" width="16.28515625" style="31" customWidth="1"/>
    <col min="4612" max="4612" width="14.85546875" style="31" customWidth="1"/>
    <col min="4613" max="4613" width="11.28515625" style="31" customWidth="1"/>
    <col min="4614" max="4614" width="13" style="31" customWidth="1"/>
    <col min="4615" max="4615" width="18" style="31" customWidth="1"/>
    <col min="4616" max="4616" width="10.28515625" style="31" customWidth="1"/>
    <col min="4617" max="4617" width="17.28515625" style="31"/>
    <col min="4618" max="4618" width="21.42578125" style="31" customWidth="1"/>
    <col min="4619" max="4862" width="17.28515625" style="31"/>
    <col min="4863" max="4863" width="8.140625" style="31" customWidth="1"/>
    <col min="4864" max="4864" width="27.5703125" style="31" customWidth="1"/>
    <col min="4865" max="4865" width="9.28515625" style="31" customWidth="1"/>
    <col min="4866" max="4866" width="14.28515625" style="31" customWidth="1"/>
    <col min="4867" max="4867" width="16.28515625" style="31" customWidth="1"/>
    <col min="4868" max="4868" width="14.85546875" style="31" customWidth="1"/>
    <col min="4869" max="4869" width="11.28515625" style="31" customWidth="1"/>
    <col min="4870" max="4870" width="13" style="31" customWidth="1"/>
    <col min="4871" max="4871" width="18" style="31" customWidth="1"/>
    <col min="4872" max="4872" width="10.28515625" style="31" customWidth="1"/>
    <col min="4873" max="4873" width="17.28515625" style="31"/>
    <col min="4874" max="4874" width="21.42578125" style="31" customWidth="1"/>
    <col min="4875" max="5118" width="17.28515625" style="31"/>
    <col min="5119" max="5119" width="8.140625" style="31" customWidth="1"/>
    <col min="5120" max="5120" width="27.5703125" style="31" customWidth="1"/>
    <col min="5121" max="5121" width="9.28515625" style="31" customWidth="1"/>
    <col min="5122" max="5122" width="14.28515625" style="31" customWidth="1"/>
    <col min="5123" max="5123" width="16.28515625" style="31" customWidth="1"/>
    <col min="5124" max="5124" width="14.85546875" style="31" customWidth="1"/>
    <col min="5125" max="5125" width="11.28515625" style="31" customWidth="1"/>
    <col min="5126" max="5126" width="13" style="31" customWidth="1"/>
    <col min="5127" max="5127" width="18" style="31" customWidth="1"/>
    <col min="5128" max="5128" width="10.28515625" style="31" customWidth="1"/>
    <col min="5129" max="5129" width="17.28515625" style="31"/>
    <col min="5130" max="5130" width="21.42578125" style="31" customWidth="1"/>
    <col min="5131" max="5374" width="17.28515625" style="31"/>
    <col min="5375" max="5375" width="8.140625" style="31" customWidth="1"/>
    <col min="5376" max="5376" width="27.5703125" style="31" customWidth="1"/>
    <col min="5377" max="5377" width="9.28515625" style="31" customWidth="1"/>
    <col min="5378" max="5378" width="14.28515625" style="31" customWidth="1"/>
    <col min="5379" max="5379" width="16.28515625" style="31" customWidth="1"/>
    <col min="5380" max="5380" width="14.85546875" style="31" customWidth="1"/>
    <col min="5381" max="5381" width="11.28515625" style="31" customWidth="1"/>
    <col min="5382" max="5382" width="13" style="31" customWidth="1"/>
    <col min="5383" max="5383" width="18" style="31" customWidth="1"/>
    <col min="5384" max="5384" width="10.28515625" style="31" customWidth="1"/>
    <col min="5385" max="5385" width="17.28515625" style="31"/>
    <col min="5386" max="5386" width="21.42578125" style="31" customWidth="1"/>
    <col min="5387" max="5630" width="17.28515625" style="31"/>
    <col min="5631" max="5631" width="8.140625" style="31" customWidth="1"/>
    <col min="5632" max="5632" width="27.5703125" style="31" customWidth="1"/>
    <col min="5633" max="5633" width="9.28515625" style="31" customWidth="1"/>
    <col min="5634" max="5634" width="14.28515625" style="31" customWidth="1"/>
    <col min="5635" max="5635" width="16.28515625" style="31" customWidth="1"/>
    <col min="5636" max="5636" width="14.85546875" style="31" customWidth="1"/>
    <col min="5637" max="5637" width="11.28515625" style="31" customWidth="1"/>
    <col min="5638" max="5638" width="13" style="31" customWidth="1"/>
    <col min="5639" max="5639" width="18" style="31" customWidth="1"/>
    <col min="5640" max="5640" width="10.28515625" style="31" customWidth="1"/>
    <col min="5641" max="5641" width="17.28515625" style="31"/>
    <col min="5642" max="5642" width="21.42578125" style="31" customWidth="1"/>
    <col min="5643" max="5886" width="17.28515625" style="31"/>
    <col min="5887" max="5887" width="8.140625" style="31" customWidth="1"/>
    <col min="5888" max="5888" width="27.5703125" style="31" customWidth="1"/>
    <col min="5889" max="5889" width="9.28515625" style="31" customWidth="1"/>
    <col min="5890" max="5890" width="14.28515625" style="31" customWidth="1"/>
    <col min="5891" max="5891" width="16.28515625" style="31" customWidth="1"/>
    <col min="5892" max="5892" width="14.85546875" style="31" customWidth="1"/>
    <col min="5893" max="5893" width="11.28515625" style="31" customWidth="1"/>
    <col min="5894" max="5894" width="13" style="31" customWidth="1"/>
    <col min="5895" max="5895" width="18" style="31" customWidth="1"/>
    <col min="5896" max="5896" width="10.28515625" style="31" customWidth="1"/>
    <col min="5897" max="5897" width="17.28515625" style="31"/>
    <col min="5898" max="5898" width="21.42578125" style="31" customWidth="1"/>
    <col min="5899" max="6142" width="17.28515625" style="31"/>
    <col min="6143" max="6143" width="8.140625" style="31" customWidth="1"/>
    <col min="6144" max="6144" width="27.5703125" style="31" customWidth="1"/>
    <col min="6145" max="6145" width="9.28515625" style="31" customWidth="1"/>
    <col min="6146" max="6146" width="14.28515625" style="31" customWidth="1"/>
    <col min="6147" max="6147" width="16.28515625" style="31" customWidth="1"/>
    <col min="6148" max="6148" width="14.85546875" style="31" customWidth="1"/>
    <col min="6149" max="6149" width="11.28515625" style="31" customWidth="1"/>
    <col min="6150" max="6150" width="13" style="31" customWidth="1"/>
    <col min="6151" max="6151" width="18" style="31" customWidth="1"/>
    <col min="6152" max="6152" width="10.28515625" style="31" customWidth="1"/>
    <col min="6153" max="6153" width="17.28515625" style="31"/>
    <col min="6154" max="6154" width="21.42578125" style="31" customWidth="1"/>
    <col min="6155" max="6398" width="17.28515625" style="31"/>
    <col min="6399" max="6399" width="8.140625" style="31" customWidth="1"/>
    <col min="6400" max="6400" width="27.5703125" style="31" customWidth="1"/>
    <col min="6401" max="6401" width="9.28515625" style="31" customWidth="1"/>
    <col min="6402" max="6402" width="14.28515625" style="31" customWidth="1"/>
    <col min="6403" max="6403" width="16.28515625" style="31" customWidth="1"/>
    <col min="6404" max="6404" width="14.85546875" style="31" customWidth="1"/>
    <col min="6405" max="6405" width="11.28515625" style="31" customWidth="1"/>
    <col min="6406" max="6406" width="13" style="31" customWidth="1"/>
    <col min="6407" max="6407" width="18" style="31" customWidth="1"/>
    <col min="6408" max="6408" width="10.28515625" style="31" customWidth="1"/>
    <col min="6409" max="6409" width="17.28515625" style="31"/>
    <col min="6410" max="6410" width="21.42578125" style="31" customWidth="1"/>
    <col min="6411" max="6654" width="17.28515625" style="31"/>
    <col min="6655" max="6655" width="8.140625" style="31" customWidth="1"/>
    <col min="6656" max="6656" width="27.5703125" style="31" customWidth="1"/>
    <col min="6657" max="6657" width="9.28515625" style="31" customWidth="1"/>
    <col min="6658" max="6658" width="14.28515625" style="31" customWidth="1"/>
    <col min="6659" max="6659" width="16.28515625" style="31" customWidth="1"/>
    <col min="6660" max="6660" width="14.85546875" style="31" customWidth="1"/>
    <col min="6661" max="6661" width="11.28515625" style="31" customWidth="1"/>
    <col min="6662" max="6662" width="13" style="31" customWidth="1"/>
    <col min="6663" max="6663" width="18" style="31" customWidth="1"/>
    <col min="6664" max="6664" width="10.28515625" style="31" customWidth="1"/>
    <col min="6665" max="6665" width="17.28515625" style="31"/>
    <col min="6666" max="6666" width="21.42578125" style="31" customWidth="1"/>
    <col min="6667" max="6910" width="17.28515625" style="31"/>
    <col min="6911" max="6911" width="8.140625" style="31" customWidth="1"/>
    <col min="6912" max="6912" width="27.5703125" style="31" customWidth="1"/>
    <col min="6913" max="6913" width="9.28515625" style="31" customWidth="1"/>
    <col min="6914" max="6914" width="14.28515625" style="31" customWidth="1"/>
    <col min="6915" max="6915" width="16.28515625" style="31" customWidth="1"/>
    <col min="6916" max="6916" width="14.85546875" style="31" customWidth="1"/>
    <col min="6917" max="6917" width="11.28515625" style="31" customWidth="1"/>
    <col min="6918" max="6918" width="13" style="31" customWidth="1"/>
    <col min="6919" max="6919" width="18" style="31" customWidth="1"/>
    <col min="6920" max="6920" width="10.28515625" style="31" customWidth="1"/>
    <col min="6921" max="6921" width="17.28515625" style="31"/>
    <col min="6922" max="6922" width="21.42578125" style="31" customWidth="1"/>
    <col min="6923" max="7166" width="17.28515625" style="31"/>
    <col min="7167" max="7167" width="8.140625" style="31" customWidth="1"/>
    <col min="7168" max="7168" width="27.5703125" style="31" customWidth="1"/>
    <col min="7169" max="7169" width="9.28515625" style="31" customWidth="1"/>
    <col min="7170" max="7170" width="14.28515625" style="31" customWidth="1"/>
    <col min="7171" max="7171" width="16.28515625" style="31" customWidth="1"/>
    <col min="7172" max="7172" width="14.85546875" style="31" customWidth="1"/>
    <col min="7173" max="7173" width="11.28515625" style="31" customWidth="1"/>
    <col min="7174" max="7174" width="13" style="31" customWidth="1"/>
    <col min="7175" max="7175" width="18" style="31" customWidth="1"/>
    <col min="7176" max="7176" width="10.28515625" style="31" customWidth="1"/>
    <col min="7177" max="7177" width="17.28515625" style="31"/>
    <col min="7178" max="7178" width="21.42578125" style="31" customWidth="1"/>
    <col min="7179" max="7422" width="17.28515625" style="31"/>
    <col min="7423" max="7423" width="8.140625" style="31" customWidth="1"/>
    <col min="7424" max="7424" width="27.5703125" style="31" customWidth="1"/>
    <col min="7425" max="7425" width="9.28515625" style="31" customWidth="1"/>
    <col min="7426" max="7426" width="14.28515625" style="31" customWidth="1"/>
    <col min="7427" max="7427" width="16.28515625" style="31" customWidth="1"/>
    <col min="7428" max="7428" width="14.85546875" style="31" customWidth="1"/>
    <col min="7429" max="7429" width="11.28515625" style="31" customWidth="1"/>
    <col min="7430" max="7430" width="13" style="31" customWidth="1"/>
    <col min="7431" max="7431" width="18" style="31" customWidth="1"/>
    <col min="7432" max="7432" width="10.28515625" style="31" customWidth="1"/>
    <col min="7433" max="7433" width="17.28515625" style="31"/>
    <col min="7434" max="7434" width="21.42578125" style="31" customWidth="1"/>
    <col min="7435" max="7678" width="17.28515625" style="31"/>
    <col min="7679" max="7679" width="8.140625" style="31" customWidth="1"/>
    <col min="7680" max="7680" width="27.5703125" style="31" customWidth="1"/>
    <col min="7681" max="7681" width="9.28515625" style="31" customWidth="1"/>
    <col min="7682" max="7682" width="14.28515625" style="31" customWidth="1"/>
    <col min="7683" max="7683" width="16.28515625" style="31" customWidth="1"/>
    <col min="7684" max="7684" width="14.85546875" style="31" customWidth="1"/>
    <col min="7685" max="7685" width="11.28515625" style="31" customWidth="1"/>
    <col min="7686" max="7686" width="13" style="31" customWidth="1"/>
    <col min="7687" max="7687" width="18" style="31" customWidth="1"/>
    <col min="7688" max="7688" width="10.28515625" style="31" customWidth="1"/>
    <col min="7689" max="7689" width="17.28515625" style="31"/>
    <col min="7690" max="7690" width="21.42578125" style="31" customWidth="1"/>
    <col min="7691" max="7934" width="17.28515625" style="31"/>
    <col min="7935" max="7935" width="8.140625" style="31" customWidth="1"/>
    <col min="7936" max="7936" width="27.5703125" style="31" customWidth="1"/>
    <col min="7937" max="7937" width="9.28515625" style="31" customWidth="1"/>
    <col min="7938" max="7938" width="14.28515625" style="31" customWidth="1"/>
    <col min="7939" max="7939" width="16.28515625" style="31" customWidth="1"/>
    <col min="7940" max="7940" width="14.85546875" style="31" customWidth="1"/>
    <col min="7941" max="7941" width="11.28515625" style="31" customWidth="1"/>
    <col min="7942" max="7942" width="13" style="31" customWidth="1"/>
    <col min="7943" max="7943" width="18" style="31" customWidth="1"/>
    <col min="7944" max="7944" width="10.28515625" style="31" customWidth="1"/>
    <col min="7945" max="7945" width="17.28515625" style="31"/>
    <col min="7946" max="7946" width="21.42578125" style="31" customWidth="1"/>
    <col min="7947" max="8190" width="17.28515625" style="31"/>
    <col min="8191" max="8191" width="8.140625" style="31" customWidth="1"/>
    <col min="8192" max="8192" width="27.5703125" style="31" customWidth="1"/>
    <col min="8193" max="8193" width="9.28515625" style="31" customWidth="1"/>
    <col min="8194" max="8194" width="14.28515625" style="31" customWidth="1"/>
    <col min="8195" max="8195" width="16.28515625" style="31" customWidth="1"/>
    <col min="8196" max="8196" width="14.85546875" style="31" customWidth="1"/>
    <col min="8197" max="8197" width="11.28515625" style="31" customWidth="1"/>
    <col min="8198" max="8198" width="13" style="31" customWidth="1"/>
    <col min="8199" max="8199" width="18" style="31" customWidth="1"/>
    <col min="8200" max="8200" width="10.28515625" style="31" customWidth="1"/>
    <col min="8201" max="8201" width="17.28515625" style="31"/>
    <col min="8202" max="8202" width="21.42578125" style="31" customWidth="1"/>
    <col min="8203" max="8446" width="17.28515625" style="31"/>
    <col min="8447" max="8447" width="8.140625" style="31" customWidth="1"/>
    <col min="8448" max="8448" width="27.5703125" style="31" customWidth="1"/>
    <col min="8449" max="8449" width="9.28515625" style="31" customWidth="1"/>
    <col min="8450" max="8450" width="14.28515625" style="31" customWidth="1"/>
    <col min="8451" max="8451" width="16.28515625" style="31" customWidth="1"/>
    <col min="8452" max="8452" width="14.85546875" style="31" customWidth="1"/>
    <col min="8453" max="8453" width="11.28515625" style="31" customWidth="1"/>
    <col min="8454" max="8454" width="13" style="31" customWidth="1"/>
    <col min="8455" max="8455" width="18" style="31" customWidth="1"/>
    <col min="8456" max="8456" width="10.28515625" style="31" customWidth="1"/>
    <col min="8457" max="8457" width="17.28515625" style="31"/>
    <col min="8458" max="8458" width="21.42578125" style="31" customWidth="1"/>
    <col min="8459" max="8702" width="17.28515625" style="31"/>
    <col min="8703" max="8703" width="8.140625" style="31" customWidth="1"/>
    <col min="8704" max="8704" width="27.5703125" style="31" customWidth="1"/>
    <col min="8705" max="8705" width="9.28515625" style="31" customWidth="1"/>
    <col min="8706" max="8706" width="14.28515625" style="31" customWidth="1"/>
    <col min="8707" max="8707" width="16.28515625" style="31" customWidth="1"/>
    <col min="8708" max="8708" width="14.85546875" style="31" customWidth="1"/>
    <col min="8709" max="8709" width="11.28515625" style="31" customWidth="1"/>
    <col min="8710" max="8710" width="13" style="31" customWidth="1"/>
    <col min="8711" max="8711" width="18" style="31" customWidth="1"/>
    <col min="8712" max="8712" width="10.28515625" style="31" customWidth="1"/>
    <col min="8713" max="8713" width="17.28515625" style="31"/>
    <col min="8714" max="8714" width="21.42578125" style="31" customWidth="1"/>
    <col min="8715" max="8958" width="17.28515625" style="31"/>
    <col min="8959" max="8959" width="8.140625" style="31" customWidth="1"/>
    <col min="8960" max="8960" width="27.5703125" style="31" customWidth="1"/>
    <col min="8961" max="8961" width="9.28515625" style="31" customWidth="1"/>
    <col min="8962" max="8962" width="14.28515625" style="31" customWidth="1"/>
    <col min="8963" max="8963" width="16.28515625" style="31" customWidth="1"/>
    <col min="8964" max="8964" width="14.85546875" style="31" customWidth="1"/>
    <col min="8965" max="8965" width="11.28515625" style="31" customWidth="1"/>
    <col min="8966" max="8966" width="13" style="31" customWidth="1"/>
    <col min="8967" max="8967" width="18" style="31" customWidth="1"/>
    <col min="8968" max="8968" width="10.28515625" style="31" customWidth="1"/>
    <col min="8969" max="8969" width="17.28515625" style="31"/>
    <col min="8970" max="8970" width="21.42578125" style="31" customWidth="1"/>
    <col min="8971" max="9214" width="17.28515625" style="31"/>
    <col min="9215" max="9215" width="8.140625" style="31" customWidth="1"/>
    <col min="9216" max="9216" width="27.5703125" style="31" customWidth="1"/>
    <col min="9217" max="9217" width="9.28515625" style="31" customWidth="1"/>
    <col min="9218" max="9218" width="14.28515625" style="31" customWidth="1"/>
    <col min="9219" max="9219" width="16.28515625" style="31" customWidth="1"/>
    <col min="9220" max="9220" width="14.85546875" style="31" customWidth="1"/>
    <col min="9221" max="9221" width="11.28515625" style="31" customWidth="1"/>
    <col min="9222" max="9222" width="13" style="31" customWidth="1"/>
    <col min="9223" max="9223" width="18" style="31" customWidth="1"/>
    <col min="9224" max="9224" width="10.28515625" style="31" customWidth="1"/>
    <col min="9225" max="9225" width="17.28515625" style="31"/>
    <col min="9226" max="9226" width="21.42578125" style="31" customWidth="1"/>
    <col min="9227" max="9470" width="17.28515625" style="31"/>
    <col min="9471" max="9471" width="8.140625" style="31" customWidth="1"/>
    <col min="9472" max="9472" width="27.5703125" style="31" customWidth="1"/>
    <col min="9473" max="9473" width="9.28515625" style="31" customWidth="1"/>
    <col min="9474" max="9474" width="14.28515625" style="31" customWidth="1"/>
    <col min="9475" max="9475" width="16.28515625" style="31" customWidth="1"/>
    <col min="9476" max="9476" width="14.85546875" style="31" customWidth="1"/>
    <col min="9477" max="9477" width="11.28515625" style="31" customWidth="1"/>
    <col min="9478" max="9478" width="13" style="31" customWidth="1"/>
    <col min="9479" max="9479" width="18" style="31" customWidth="1"/>
    <col min="9480" max="9480" width="10.28515625" style="31" customWidth="1"/>
    <col min="9481" max="9481" width="17.28515625" style="31"/>
    <col min="9482" max="9482" width="21.42578125" style="31" customWidth="1"/>
    <col min="9483" max="9726" width="17.28515625" style="31"/>
    <col min="9727" max="9727" width="8.140625" style="31" customWidth="1"/>
    <col min="9728" max="9728" width="27.5703125" style="31" customWidth="1"/>
    <col min="9729" max="9729" width="9.28515625" style="31" customWidth="1"/>
    <col min="9730" max="9730" width="14.28515625" style="31" customWidth="1"/>
    <col min="9731" max="9731" width="16.28515625" style="31" customWidth="1"/>
    <col min="9732" max="9732" width="14.85546875" style="31" customWidth="1"/>
    <col min="9733" max="9733" width="11.28515625" style="31" customWidth="1"/>
    <col min="9734" max="9734" width="13" style="31" customWidth="1"/>
    <col min="9735" max="9735" width="18" style="31" customWidth="1"/>
    <col min="9736" max="9736" width="10.28515625" style="31" customWidth="1"/>
    <col min="9737" max="9737" width="17.28515625" style="31"/>
    <col min="9738" max="9738" width="21.42578125" style="31" customWidth="1"/>
    <col min="9739" max="9982" width="17.28515625" style="31"/>
    <col min="9983" max="9983" width="8.140625" style="31" customWidth="1"/>
    <col min="9984" max="9984" width="27.5703125" style="31" customWidth="1"/>
    <col min="9985" max="9985" width="9.28515625" style="31" customWidth="1"/>
    <col min="9986" max="9986" width="14.28515625" style="31" customWidth="1"/>
    <col min="9987" max="9987" width="16.28515625" style="31" customWidth="1"/>
    <col min="9988" max="9988" width="14.85546875" style="31" customWidth="1"/>
    <col min="9989" max="9989" width="11.28515625" style="31" customWidth="1"/>
    <col min="9990" max="9990" width="13" style="31" customWidth="1"/>
    <col min="9991" max="9991" width="18" style="31" customWidth="1"/>
    <col min="9992" max="9992" width="10.28515625" style="31" customWidth="1"/>
    <col min="9993" max="9993" width="17.28515625" style="31"/>
    <col min="9994" max="9994" width="21.42578125" style="31" customWidth="1"/>
    <col min="9995" max="10238" width="17.28515625" style="31"/>
    <col min="10239" max="10239" width="8.140625" style="31" customWidth="1"/>
    <col min="10240" max="10240" width="27.5703125" style="31" customWidth="1"/>
    <col min="10241" max="10241" width="9.28515625" style="31" customWidth="1"/>
    <col min="10242" max="10242" width="14.28515625" style="31" customWidth="1"/>
    <col min="10243" max="10243" width="16.28515625" style="31" customWidth="1"/>
    <col min="10244" max="10244" width="14.85546875" style="31" customWidth="1"/>
    <col min="10245" max="10245" width="11.28515625" style="31" customWidth="1"/>
    <col min="10246" max="10246" width="13" style="31" customWidth="1"/>
    <col min="10247" max="10247" width="18" style="31" customWidth="1"/>
    <col min="10248" max="10248" width="10.28515625" style="31" customWidth="1"/>
    <col min="10249" max="10249" width="17.28515625" style="31"/>
    <col min="10250" max="10250" width="21.42578125" style="31" customWidth="1"/>
    <col min="10251" max="10494" width="17.28515625" style="31"/>
    <col min="10495" max="10495" width="8.140625" style="31" customWidth="1"/>
    <col min="10496" max="10496" width="27.5703125" style="31" customWidth="1"/>
    <col min="10497" max="10497" width="9.28515625" style="31" customWidth="1"/>
    <col min="10498" max="10498" width="14.28515625" style="31" customWidth="1"/>
    <col min="10499" max="10499" width="16.28515625" style="31" customWidth="1"/>
    <col min="10500" max="10500" width="14.85546875" style="31" customWidth="1"/>
    <col min="10501" max="10501" width="11.28515625" style="31" customWidth="1"/>
    <col min="10502" max="10502" width="13" style="31" customWidth="1"/>
    <col min="10503" max="10503" width="18" style="31" customWidth="1"/>
    <col min="10504" max="10504" width="10.28515625" style="31" customWidth="1"/>
    <col min="10505" max="10505" width="17.28515625" style="31"/>
    <col min="10506" max="10506" width="21.42578125" style="31" customWidth="1"/>
    <col min="10507" max="10750" width="17.28515625" style="31"/>
    <col min="10751" max="10751" width="8.140625" style="31" customWidth="1"/>
    <col min="10752" max="10752" width="27.5703125" style="31" customWidth="1"/>
    <col min="10753" max="10753" width="9.28515625" style="31" customWidth="1"/>
    <col min="10754" max="10754" width="14.28515625" style="31" customWidth="1"/>
    <col min="10755" max="10755" width="16.28515625" style="31" customWidth="1"/>
    <col min="10756" max="10756" width="14.85546875" style="31" customWidth="1"/>
    <col min="10757" max="10757" width="11.28515625" style="31" customWidth="1"/>
    <col min="10758" max="10758" width="13" style="31" customWidth="1"/>
    <col min="10759" max="10759" width="18" style="31" customWidth="1"/>
    <col min="10760" max="10760" width="10.28515625" style="31" customWidth="1"/>
    <col min="10761" max="10761" width="17.28515625" style="31"/>
    <col min="10762" max="10762" width="21.42578125" style="31" customWidth="1"/>
    <col min="10763" max="11006" width="17.28515625" style="31"/>
    <col min="11007" max="11007" width="8.140625" style="31" customWidth="1"/>
    <col min="11008" max="11008" width="27.5703125" style="31" customWidth="1"/>
    <col min="11009" max="11009" width="9.28515625" style="31" customWidth="1"/>
    <col min="11010" max="11010" width="14.28515625" style="31" customWidth="1"/>
    <col min="11011" max="11011" width="16.28515625" style="31" customWidth="1"/>
    <col min="11012" max="11012" width="14.85546875" style="31" customWidth="1"/>
    <col min="11013" max="11013" width="11.28515625" style="31" customWidth="1"/>
    <col min="11014" max="11014" width="13" style="31" customWidth="1"/>
    <col min="11015" max="11015" width="18" style="31" customWidth="1"/>
    <col min="11016" max="11016" width="10.28515625" style="31" customWidth="1"/>
    <col min="11017" max="11017" width="17.28515625" style="31"/>
    <col min="11018" max="11018" width="21.42578125" style="31" customWidth="1"/>
    <col min="11019" max="11262" width="17.28515625" style="31"/>
    <col min="11263" max="11263" width="8.140625" style="31" customWidth="1"/>
    <col min="11264" max="11264" width="27.5703125" style="31" customWidth="1"/>
    <col min="11265" max="11265" width="9.28515625" style="31" customWidth="1"/>
    <col min="11266" max="11266" width="14.28515625" style="31" customWidth="1"/>
    <col min="11267" max="11267" width="16.28515625" style="31" customWidth="1"/>
    <col min="11268" max="11268" width="14.85546875" style="31" customWidth="1"/>
    <col min="11269" max="11269" width="11.28515625" style="31" customWidth="1"/>
    <col min="11270" max="11270" width="13" style="31" customWidth="1"/>
    <col min="11271" max="11271" width="18" style="31" customWidth="1"/>
    <col min="11272" max="11272" width="10.28515625" style="31" customWidth="1"/>
    <col min="11273" max="11273" width="17.28515625" style="31"/>
    <col min="11274" max="11274" width="21.42578125" style="31" customWidth="1"/>
    <col min="11275" max="11518" width="17.28515625" style="31"/>
    <col min="11519" max="11519" width="8.140625" style="31" customWidth="1"/>
    <col min="11520" max="11520" width="27.5703125" style="31" customWidth="1"/>
    <col min="11521" max="11521" width="9.28515625" style="31" customWidth="1"/>
    <col min="11522" max="11522" width="14.28515625" style="31" customWidth="1"/>
    <col min="11523" max="11523" width="16.28515625" style="31" customWidth="1"/>
    <col min="11524" max="11524" width="14.85546875" style="31" customWidth="1"/>
    <col min="11525" max="11525" width="11.28515625" style="31" customWidth="1"/>
    <col min="11526" max="11526" width="13" style="31" customWidth="1"/>
    <col min="11527" max="11527" width="18" style="31" customWidth="1"/>
    <col min="11528" max="11528" width="10.28515625" style="31" customWidth="1"/>
    <col min="11529" max="11529" width="17.28515625" style="31"/>
    <col min="11530" max="11530" width="21.42578125" style="31" customWidth="1"/>
    <col min="11531" max="11774" width="17.28515625" style="31"/>
    <col min="11775" max="11775" width="8.140625" style="31" customWidth="1"/>
    <col min="11776" max="11776" width="27.5703125" style="31" customWidth="1"/>
    <col min="11777" max="11777" width="9.28515625" style="31" customWidth="1"/>
    <col min="11778" max="11778" width="14.28515625" style="31" customWidth="1"/>
    <col min="11779" max="11779" width="16.28515625" style="31" customWidth="1"/>
    <col min="11780" max="11780" width="14.85546875" style="31" customWidth="1"/>
    <col min="11781" max="11781" width="11.28515625" style="31" customWidth="1"/>
    <col min="11782" max="11782" width="13" style="31" customWidth="1"/>
    <col min="11783" max="11783" width="18" style="31" customWidth="1"/>
    <col min="11784" max="11784" width="10.28515625" style="31" customWidth="1"/>
    <col min="11785" max="11785" width="17.28515625" style="31"/>
    <col min="11786" max="11786" width="21.42578125" style="31" customWidth="1"/>
    <col min="11787" max="12030" width="17.28515625" style="31"/>
    <col min="12031" max="12031" width="8.140625" style="31" customWidth="1"/>
    <col min="12032" max="12032" width="27.5703125" style="31" customWidth="1"/>
    <col min="12033" max="12033" width="9.28515625" style="31" customWidth="1"/>
    <col min="12034" max="12034" width="14.28515625" style="31" customWidth="1"/>
    <col min="12035" max="12035" width="16.28515625" style="31" customWidth="1"/>
    <col min="12036" max="12036" width="14.85546875" style="31" customWidth="1"/>
    <col min="12037" max="12037" width="11.28515625" style="31" customWidth="1"/>
    <col min="12038" max="12038" width="13" style="31" customWidth="1"/>
    <col min="12039" max="12039" width="18" style="31" customWidth="1"/>
    <col min="12040" max="12040" width="10.28515625" style="31" customWidth="1"/>
    <col min="12041" max="12041" width="17.28515625" style="31"/>
    <col min="12042" max="12042" width="21.42578125" style="31" customWidth="1"/>
    <col min="12043" max="12286" width="17.28515625" style="31"/>
    <col min="12287" max="12287" width="8.140625" style="31" customWidth="1"/>
    <col min="12288" max="12288" width="27.5703125" style="31" customWidth="1"/>
    <col min="12289" max="12289" width="9.28515625" style="31" customWidth="1"/>
    <col min="12290" max="12290" width="14.28515625" style="31" customWidth="1"/>
    <col min="12291" max="12291" width="16.28515625" style="31" customWidth="1"/>
    <col min="12292" max="12292" width="14.85546875" style="31" customWidth="1"/>
    <col min="12293" max="12293" width="11.28515625" style="31" customWidth="1"/>
    <col min="12294" max="12294" width="13" style="31" customWidth="1"/>
    <col min="12295" max="12295" width="18" style="31" customWidth="1"/>
    <col min="12296" max="12296" width="10.28515625" style="31" customWidth="1"/>
    <col min="12297" max="12297" width="17.28515625" style="31"/>
    <col min="12298" max="12298" width="21.42578125" style="31" customWidth="1"/>
    <col min="12299" max="12542" width="17.28515625" style="31"/>
    <col min="12543" max="12543" width="8.140625" style="31" customWidth="1"/>
    <col min="12544" max="12544" width="27.5703125" style="31" customWidth="1"/>
    <col min="12545" max="12545" width="9.28515625" style="31" customWidth="1"/>
    <col min="12546" max="12546" width="14.28515625" style="31" customWidth="1"/>
    <col min="12547" max="12547" width="16.28515625" style="31" customWidth="1"/>
    <col min="12548" max="12548" width="14.85546875" style="31" customWidth="1"/>
    <col min="12549" max="12549" width="11.28515625" style="31" customWidth="1"/>
    <col min="12550" max="12550" width="13" style="31" customWidth="1"/>
    <col min="12551" max="12551" width="18" style="31" customWidth="1"/>
    <col min="12552" max="12552" width="10.28515625" style="31" customWidth="1"/>
    <col min="12553" max="12553" width="17.28515625" style="31"/>
    <col min="12554" max="12554" width="21.42578125" style="31" customWidth="1"/>
    <col min="12555" max="12798" width="17.28515625" style="31"/>
    <col min="12799" max="12799" width="8.140625" style="31" customWidth="1"/>
    <col min="12800" max="12800" width="27.5703125" style="31" customWidth="1"/>
    <col min="12801" max="12801" width="9.28515625" style="31" customWidth="1"/>
    <col min="12802" max="12802" width="14.28515625" style="31" customWidth="1"/>
    <col min="12803" max="12803" width="16.28515625" style="31" customWidth="1"/>
    <col min="12804" max="12804" width="14.85546875" style="31" customWidth="1"/>
    <col min="12805" max="12805" width="11.28515625" style="31" customWidth="1"/>
    <col min="12806" max="12806" width="13" style="31" customWidth="1"/>
    <col min="12807" max="12807" width="18" style="31" customWidth="1"/>
    <col min="12808" max="12808" width="10.28515625" style="31" customWidth="1"/>
    <col min="12809" max="12809" width="17.28515625" style="31"/>
    <col min="12810" max="12810" width="21.42578125" style="31" customWidth="1"/>
    <col min="12811" max="13054" width="17.28515625" style="31"/>
    <col min="13055" max="13055" width="8.140625" style="31" customWidth="1"/>
    <col min="13056" max="13056" width="27.5703125" style="31" customWidth="1"/>
    <col min="13057" max="13057" width="9.28515625" style="31" customWidth="1"/>
    <col min="13058" max="13058" width="14.28515625" style="31" customWidth="1"/>
    <col min="13059" max="13059" width="16.28515625" style="31" customWidth="1"/>
    <col min="13060" max="13060" width="14.85546875" style="31" customWidth="1"/>
    <col min="13061" max="13061" width="11.28515625" style="31" customWidth="1"/>
    <col min="13062" max="13062" width="13" style="31" customWidth="1"/>
    <col min="13063" max="13063" width="18" style="31" customWidth="1"/>
    <col min="13064" max="13064" width="10.28515625" style="31" customWidth="1"/>
    <col min="13065" max="13065" width="17.28515625" style="31"/>
    <col min="13066" max="13066" width="21.42578125" style="31" customWidth="1"/>
    <col min="13067" max="13310" width="17.28515625" style="31"/>
    <col min="13311" max="13311" width="8.140625" style="31" customWidth="1"/>
    <col min="13312" max="13312" width="27.5703125" style="31" customWidth="1"/>
    <col min="13313" max="13313" width="9.28515625" style="31" customWidth="1"/>
    <col min="13314" max="13314" width="14.28515625" style="31" customWidth="1"/>
    <col min="13315" max="13315" width="16.28515625" style="31" customWidth="1"/>
    <col min="13316" max="13316" width="14.85546875" style="31" customWidth="1"/>
    <col min="13317" max="13317" width="11.28515625" style="31" customWidth="1"/>
    <col min="13318" max="13318" width="13" style="31" customWidth="1"/>
    <col min="13319" max="13319" width="18" style="31" customWidth="1"/>
    <col min="13320" max="13320" width="10.28515625" style="31" customWidth="1"/>
    <col min="13321" max="13321" width="17.28515625" style="31"/>
    <col min="13322" max="13322" width="21.42578125" style="31" customWidth="1"/>
    <col min="13323" max="13566" width="17.28515625" style="31"/>
    <col min="13567" max="13567" width="8.140625" style="31" customWidth="1"/>
    <col min="13568" max="13568" width="27.5703125" style="31" customWidth="1"/>
    <col min="13569" max="13569" width="9.28515625" style="31" customWidth="1"/>
    <col min="13570" max="13570" width="14.28515625" style="31" customWidth="1"/>
    <col min="13571" max="13571" width="16.28515625" style="31" customWidth="1"/>
    <col min="13572" max="13572" width="14.85546875" style="31" customWidth="1"/>
    <col min="13573" max="13573" width="11.28515625" style="31" customWidth="1"/>
    <col min="13574" max="13574" width="13" style="31" customWidth="1"/>
    <col min="13575" max="13575" width="18" style="31" customWidth="1"/>
    <col min="13576" max="13576" width="10.28515625" style="31" customWidth="1"/>
    <col min="13577" max="13577" width="17.28515625" style="31"/>
    <col min="13578" max="13578" width="21.42578125" style="31" customWidth="1"/>
    <col min="13579" max="13822" width="17.28515625" style="31"/>
    <col min="13823" max="13823" width="8.140625" style="31" customWidth="1"/>
    <col min="13824" max="13824" width="27.5703125" style="31" customWidth="1"/>
    <col min="13825" max="13825" width="9.28515625" style="31" customWidth="1"/>
    <col min="13826" max="13826" width="14.28515625" style="31" customWidth="1"/>
    <col min="13827" max="13827" width="16.28515625" style="31" customWidth="1"/>
    <col min="13828" max="13828" width="14.85546875" style="31" customWidth="1"/>
    <col min="13829" max="13829" width="11.28515625" style="31" customWidth="1"/>
    <col min="13830" max="13830" width="13" style="31" customWidth="1"/>
    <col min="13831" max="13831" width="18" style="31" customWidth="1"/>
    <col min="13832" max="13832" width="10.28515625" style="31" customWidth="1"/>
    <col min="13833" max="13833" width="17.28515625" style="31"/>
    <col min="13834" max="13834" width="21.42578125" style="31" customWidth="1"/>
    <col min="13835" max="14078" width="17.28515625" style="31"/>
    <col min="14079" max="14079" width="8.140625" style="31" customWidth="1"/>
    <col min="14080" max="14080" width="27.5703125" style="31" customWidth="1"/>
    <col min="14081" max="14081" width="9.28515625" style="31" customWidth="1"/>
    <col min="14082" max="14082" width="14.28515625" style="31" customWidth="1"/>
    <col min="14083" max="14083" width="16.28515625" style="31" customWidth="1"/>
    <col min="14084" max="14084" width="14.85546875" style="31" customWidth="1"/>
    <col min="14085" max="14085" width="11.28515625" style="31" customWidth="1"/>
    <col min="14086" max="14086" width="13" style="31" customWidth="1"/>
    <col min="14087" max="14087" width="18" style="31" customWidth="1"/>
    <col min="14088" max="14088" width="10.28515625" style="31" customWidth="1"/>
    <col min="14089" max="14089" width="17.28515625" style="31"/>
    <col min="14090" max="14090" width="21.42578125" style="31" customWidth="1"/>
    <col min="14091" max="14334" width="17.28515625" style="31"/>
    <col min="14335" max="14335" width="8.140625" style="31" customWidth="1"/>
    <col min="14336" max="14336" width="27.5703125" style="31" customWidth="1"/>
    <col min="14337" max="14337" width="9.28515625" style="31" customWidth="1"/>
    <col min="14338" max="14338" width="14.28515625" style="31" customWidth="1"/>
    <col min="14339" max="14339" width="16.28515625" style="31" customWidth="1"/>
    <col min="14340" max="14340" width="14.85546875" style="31" customWidth="1"/>
    <col min="14341" max="14341" width="11.28515625" style="31" customWidth="1"/>
    <col min="14342" max="14342" width="13" style="31" customWidth="1"/>
    <col min="14343" max="14343" width="18" style="31" customWidth="1"/>
    <col min="14344" max="14344" width="10.28515625" style="31" customWidth="1"/>
    <col min="14345" max="14345" width="17.28515625" style="31"/>
    <col min="14346" max="14346" width="21.42578125" style="31" customWidth="1"/>
    <col min="14347" max="14590" width="17.28515625" style="31"/>
    <col min="14591" max="14591" width="8.140625" style="31" customWidth="1"/>
    <col min="14592" max="14592" width="27.5703125" style="31" customWidth="1"/>
    <col min="14593" max="14593" width="9.28515625" style="31" customWidth="1"/>
    <col min="14594" max="14594" width="14.28515625" style="31" customWidth="1"/>
    <col min="14595" max="14595" width="16.28515625" style="31" customWidth="1"/>
    <col min="14596" max="14596" width="14.85546875" style="31" customWidth="1"/>
    <col min="14597" max="14597" width="11.28515625" style="31" customWidth="1"/>
    <col min="14598" max="14598" width="13" style="31" customWidth="1"/>
    <col min="14599" max="14599" width="18" style="31" customWidth="1"/>
    <col min="14600" max="14600" width="10.28515625" style="31" customWidth="1"/>
    <col min="14601" max="14601" width="17.28515625" style="31"/>
    <col min="14602" max="14602" width="21.42578125" style="31" customWidth="1"/>
    <col min="14603" max="14846" width="17.28515625" style="31"/>
    <col min="14847" max="14847" width="8.140625" style="31" customWidth="1"/>
    <col min="14848" max="14848" width="27.5703125" style="31" customWidth="1"/>
    <col min="14849" max="14849" width="9.28515625" style="31" customWidth="1"/>
    <col min="14850" max="14850" width="14.28515625" style="31" customWidth="1"/>
    <col min="14851" max="14851" width="16.28515625" style="31" customWidth="1"/>
    <col min="14852" max="14852" width="14.85546875" style="31" customWidth="1"/>
    <col min="14853" max="14853" width="11.28515625" style="31" customWidth="1"/>
    <col min="14854" max="14854" width="13" style="31" customWidth="1"/>
    <col min="14855" max="14855" width="18" style="31" customWidth="1"/>
    <col min="14856" max="14856" width="10.28515625" style="31" customWidth="1"/>
    <col min="14857" max="14857" width="17.28515625" style="31"/>
    <col min="14858" max="14858" width="21.42578125" style="31" customWidth="1"/>
    <col min="14859" max="15102" width="17.28515625" style="31"/>
    <col min="15103" max="15103" width="8.140625" style="31" customWidth="1"/>
    <col min="15104" max="15104" width="27.5703125" style="31" customWidth="1"/>
    <col min="15105" max="15105" width="9.28515625" style="31" customWidth="1"/>
    <col min="15106" max="15106" width="14.28515625" style="31" customWidth="1"/>
    <col min="15107" max="15107" width="16.28515625" style="31" customWidth="1"/>
    <col min="15108" max="15108" width="14.85546875" style="31" customWidth="1"/>
    <col min="15109" max="15109" width="11.28515625" style="31" customWidth="1"/>
    <col min="15110" max="15110" width="13" style="31" customWidth="1"/>
    <col min="15111" max="15111" width="18" style="31" customWidth="1"/>
    <col min="15112" max="15112" width="10.28515625" style="31" customWidth="1"/>
    <col min="15113" max="15113" width="17.28515625" style="31"/>
    <col min="15114" max="15114" width="21.42578125" style="31" customWidth="1"/>
    <col min="15115" max="15358" width="17.28515625" style="31"/>
    <col min="15359" max="15359" width="8.140625" style="31" customWidth="1"/>
    <col min="15360" max="15360" width="27.5703125" style="31" customWidth="1"/>
    <col min="15361" max="15361" width="9.28515625" style="31" customWidth="1"/>
    <col min="15362" max="15362" width="14.28515625" style="31" customWidth="1"/>
    <col min="15363" max="15363" width="16.28515625" style="31" customWidth="1"/>
    <col min="15364" max="15364" width="14.85546875" style="31" customWidth="1"/>
    <col min="15365" max="15365" width="11.28515625" style="31" customWidth="1"/>
    <col min="15366" max="15366" width="13" style="31" customWidth="1"/>
    <col min="15367" max="15367" width="18" style="31" customWidth="1"/>
    <col min="15368" max="15368" width="10.28515625" style="31" customWidth="1"/>
    <col min="15369" max="15369" width="17.28515625" style="31"/>
    <col min="15370" max="15370" width="21.42578125" style="31" customWidth="1"/>
    <col min="15371" max="15614" width="17.28515625" style="31"/>
    <col min="15615" max="15615" width="8.140625" style="31" customWidth="1"/>
    <col min="15616" max="15616" width="27.5703125" style="31" customWidth="1"/>
    <col min="15617" max="15617" width="9.28515625" style="31" customWidth="1"/>
    <col min="15618" max="15618" width="14.28515625" style="31" customWidth="1"/>
    <col min="15619" max="15619" width="16.28515625" style="31" customWidth="1"/>
    <col min="15620" max="15620" width="14.85546875" style="31" customWidth="1"/>
    <col min="15621" max="15621" width="11.28515625" style="31" customWidth="1"/>
    <col min="15622" max="15622" width="13" style="31" customWidth="1"/>
    <col min="15623" max="15623" width="18" style="31" customWidth="1"/>
    <col min="15624" max="15624" width="10.28515625" style="31" customWidth="1"/>
    <col min="15625" max="15625" width="17.28515625" style="31"/>
    <col min="15626" max="15626" width="21.42578125" style="31" customWidth="1"/>
    <col min="15627" max="15870" width="17.28515625" style="31"/>
    <col min="15871" max="15871" width="8.140625" style="31" customWidth="1"/>
    <col min="15872" max="15872" width="27.5703125" style="31" customWidth="1"/>
    <col min="15873" max="15873" width="9.28515625" style="31" customWidth="1"/>
    <col min="15874" max="15874" width="14.28515625" style="31" customWidth="1"/>
    <col min="15875" max="15875" width="16.28515625" style="31" customWidth="1"/>
    <col min="15876" max="15876" width="14.85546875" style="31" customWidth="1"/>
    <col min="15877" max="15877" width="11.28515625" style="31" customWidth="1"/>
    <col min="15878" max="15878" width="13" style="31" customWidth="1"/>
    <col min="15879" max="15879" width="18" style="31" customWidth="1"/>
    <col min="15880" max="15880" width="10.28515625" style="31" customWidth="1"/>
    <col min="15881" max="15881" width="17.28515625" style="31"/>
    <col min="15882" max="15882" width="21.42578125" style="31" customWidth="1"/>
    <col min="15883" max="16126" width="17.28515625" style="31"/>
    <col min="16127" max="16127" width="8.140625" style="31" customWidth="1"/>
    <col min="16128" max="16128" width="27.5703125" style="31" customWidth="1"/>
    <col min="16129" max="16129" width="9.28515625" style="31" customWidth="1"/>
    <col min="16130" max="16130" width="14.28515625" style="31" customWidth="1"/>
    <col min="16131" max="16131" width="16.28515625" style="31" customWidth="1"/>
    <col min="16132" max="16132" width="14.85546875" style="31" customWidth="1"/>
    <col min="16133" max="16133" width="11.28515625" style="31" customWidth="1"/>
    <col min="16134" max="16134" width="13" style="31" customWidth="1"/>
    <col min="16135" max="16135" width="18" style="31" customWidth="1"/>
    <col min="16136" max="16136" width="10.28515625" style="31" customWidth="1"/>
    <col min="16137" max="16137" width="17.28515625" style="31"/>
    <col min="16138" max="16138" width="21.42578125" style="31" customWidth="1"/>
    <col min="16139" max="16384" width="17.28515625" style="31"/>
  </cols>
  <sheetData>
    <row r="1" spans="1:12" ht="16.5" x14ac:dyDescent="0.25">
      <c r="A1" s="449" t="s">
        <v>67</v>
      </c>
      <c r="B1" s="449"/>
      <c r="I1" s="35"/>
      <c r="J1" s="32"/>
    </row>
    <row r="2" spans="1:12" ht="18.75" x14ac:dyDescent="0.3">
      <c r="A2" s="450" t="s">
        <v>68</v>
      </c>
      <c r="B2" s="450"/>
      <c r="C2" s="450"/>
      <c r="D2" s="450"/>
      <c r="E2" s="450"/>
      <c r="F2" s="450"/>
      <c r="G2" s="450"/>
      <c r="H2" s="450"/>
      <c r="I2" s="450"/>
      <c r="J2" s="450"/>
    </row>
    <row r="3" spans="1:12" ht="16.5" x14ac:dyDescent="0.2">
      <c r="A3" s="451"/>
      <c r="B3" s="451"/>
      <c r="C3" s="451"/>
      <c r="D3" s="451"/>
      <c r="E3" s="451"/>
      <c r="F3" s="451"/>
      <c r="G3" s="451"/>
      <c r="H3" s="451"/>
      <c r="I3" s="451"/>
      <c r="J3" s="451"/>
    </row>
    <row r="4" spans="1:12" ht="56.25" x14ac:dyDescent="0.2">
      <c r="A4" s="97" t="s">
        <v>69</v>
      </c>
      <c r="B4" s="97" t="s">
        <v>70</v>
      </c>
      <c r="C4" s="97" t="s">
        <v>71</v>
      </c>
      <c r="D4" s="97" t="s">
        <v>72</v>
      </c>
      <c r="E4" s="97" t="s">
        <v>73</v>
      </c>
      <c r="F4" s="97" t="s">
        <v>74</v>
      </c>
      <c r="G4" s="36" t="s">
        <v>75</v>
      </c>
      <c r="H4" s="37" t="s">
        <v>76</v>
      </c>
      <c r="I4" s="38" t="s">
        <v>77</v>
      </c>
      <c r="J4" s="39" t="s">
        <v>78</v>
      </c>
    </row>
    <row r="5" spans="1:12" s="46" customFormat="1" ht="16.5" x14ac:dyDescent="0.2">
      <c r="A5" s="40" t="s">
        <v>57</v>
      </c>
      <c r="B5" s="41" t="s">
        <v>58</v>
      </c>
      <c r="C5" s="42" t="s">
        <v>60</v>
      </c>
      <c r="D5" s="42" t="s">
        <v>59</v>
      </c>
      <c r="E5" s="42" t="s">
        <v>61</v>
      </c>
      <c r="F5" s="42" t="s">
        <v>62</v>
      </c>
      <c r="G5" s="43" t="s">
        <v>81</v>
      </c>
      <c r="H5" s="44" t="s">
        <v>82</v>
      </c>
      <c r="I5" s="45" t="s">
        <v>83</v>
      </c>
      <c r="J5" s="42" t="s">
        <v>84</v>
      </c>
    </row>
    <row r="6" spans="1:12" s="46" customFormat="1" ht="37.5" x14ac:dyDescent="0.2">
      <c r="A6" s="97" t="s">
        <v>1</v>
      </c>
      <c r="B6" s="293" t="s">
        <v>85</v>
      </c>
      <c r="C6" s="42"/>
      <c r="D6" s="42"/>
      <c r="E6" s="42"/>
      <c r="F6" s="42"/>
      <c r="G6" s="43"/>
      <c r="H6" s="44"/>
      <c r="I6" s="45"/>
      <c r="J6" s="42"/>
    </row>
    <row r="7" spans="1:12" ht="37.5" x14ac:dyDescent="0.2">
      <c r="A7" s="97" t="s">
        <v>86</v>
      </c>
      <c r="B7" s="293" t="s">
        <v>87</v>
      </c>
      <c r="C7" s="97"/>
      <c r="D7" s="97"/>
      <c r="E7" s="97"/>
      <c r="F7" s="97"/>
      <c r="G7" s="36"/>
      <c r="H7" s="47"/>
      <c r="I7" s="48"/>
      <c r="J7" s="49"/>
    </row>
    <row r="8" spans="1:12" ht="18.75" x14ac:dyDescent="0.2">
      <c r="A8" s="294">
        <v>1</v>
      </c>
      <c r="B8" s="295" t="s">
        <v>88</v>
      </c>
      <c r="C8" s="294" t="s">
        <v>89</v>
      </c>
      <c r="D8" s="294">
        <v>4</v>
      </c>
      <c r="E8" s="294">
        <v>1100</v>
      </c>
      <c r="F8" s="294">
        <v>75</v>
      </c>
      <c r="G8" s="398">
        <f>D8*E8*F8/1000</f>
        <v>330</v>
      </c>
      <c r="H8" s="50">
        <v>1827</v>
      </c>
      <c r="I8" s="51">
        <f>ROUND(H8*G8,0)</f>
        <v>602910</v>
      </c>
      <c r="J8" s="52"/>
      <c r="L8" s="397"/>
    </row>
    <row r="9" spans="1:12" ht="18.75" x14ac:dyDescent="0.2">
      <c r="A9" s="296">
        <v>2</v>
      </c>
      <c r="B9" s="297" t="s">
        <v>90</v>
      </c>
      <c r="C9" s="296" t="s">
        <v>89</v>
      </c>
      <c r="D9" s="296">
        <v>1</v>
      </c>
      <c r="E9" s="296">
        <v>1100</v>
      </c>
      <c r="F9" s="296">
        <v>500</v>
      </c>
      <c r="G9" s="399">
        <f t="shared" ref="G9:G13" si="0">D9*E9*F9/1000</f>
        <v>550</v>
      </c>
      <c r="H9" s="54">
        <v>1827</v>
      </c>
      <c r="I9" s="55">
        <f t="shared" ref="I9:I13" si="1">ROUND(H9*G9,0)</f>
        <v>1004850</v>
      </c>
      <c r="J9" s="56"/>
      <c r="L9" s="397"/>
    </row>
    <row r="10" spans="1:12" ht="18.75" x14ac:dyDescent="0.2">
      <c r="A10" s="296">
        <v>3</v>
      </c>
      <c r="B10" s="297" t="s">
        <v>91</v>
      </c>
      <c r="C10" s="296" t="s">
        <v>92</v>
      </c>
      <c r="D10" s="296">
        <v>3</v>
      </c>
      <c r="E10" s="296">
        <v>1100</v>
      </c>
      <c r="F10" s="296">
        <v>80</v>
      </c>
      <c r="G10" s="399">
        <f t="shared" si="0"/>
        <v>264</v>
      </c>
      <c r="H10" s="54">
        <v>1827</v>
      </c>
      <c r="I10" s="55">
        <f t="shared" si="1"/>
        <v>482328</v>
      </c>
      <c r="J10" s="56"/>
      <c r="L10" s="397"/>
    </row>
    <row r="11" spans="1:12" ht="18.75" x14ac:dyDescent="0.2">
      <c r="A11" s="296">
        <v>4</v>
      </c>
      <c r="B11" s="297" t="s">
        <v>93</v>
      </c>
      <c r="C11" s="296" t="s">
        <v>89</v>
      </c>
      <c r="D11" s="296">
        <v>1</v>
      </c>
      <c r="E11" s="296">
        <v>1100</v>
      </c>
      <c r="F11" s="296">
        <v>300</v>
      </c>
      <c r="G11" s="399">
        <f t="shared" si="0"/>
        <v>330</v>
      </c>
      <c r="H11" s="54">
        <v>1827</v>
      </c>
      <c r="I11" s="55">
        <f t="shared" si="1"/>
        <v>602910</v>
      </c>
      <c r="J11" s="56"/>
      <c r="L11" s="397"/>
    </row>
    <row r="12" spans="1:12" ht="18.75" x14ac:dyDescent="0.2">
      <c r="A12" s="296">
        <v>5</v>
      </c>
      <c r="B12" s="297" t="s">
        <v>94</v>
      </c>
      <c r="C12" s="296" t="s">
        <v>92</v>
      </c>
      <c r="D12" s="296">
        <v>1</v>
      </c>
      <c r="E12" s="296">
        <v>1100</v>
      </c>
      <c r="F12" s="296">
        <v>5000</v>
      </c>
      <c r="G12" s="399">
        <f t="shared" si="0"/>
        <v>5500</v>
      </c>
      <c r="H12" s="54">
        <v>1827</v>
      </c>
      <c r="I12" s="55">
        <f t="shared" si="1"/>
        <v>10048500</v>
      </c>
      <c r="J12" s="56"/>
      <c r="L12" s="397"/>
    </row>
    <row r="13" spans="1:12" ht="18.75" x14ac:dyDescent="0.2">
      <c r="A13" s="298">
        <v>6</v>
      </c>
      <c r="B13" s="299" t="s">
        <v>95</v>
      </c>
      <c r="C13" s="298" t="s">
        <v>89</v>
      </c>
      <c r="D13" s="298">
        <v>4</v>
      </c>
      <c r="E13" s="298">
        <v>1100</v>
      </c>
      <c r="F13" s="298">
        <v>150</v>
      </c>
      <c r="G13" s="400">
        <f t="shared" si="0"/>
        <v>660</v>
      </c>
      <c r="H13" s="54">
        <v>1827</v>
      </c>
      <c r="I13" s="57">
        <f t="shared" si="1"/>
        <v>1205820</v>
      </c>
      <c r="J13" s="58"/>
      <c r="L13" s="397"/>
    </row>
    <row r="14" spans="1:12" ht="37.5" x14ac:dyDescent="0.2">
      <c r="A14" s="97" t="s">
        <v>96</v>
      </c>
      <c r="B14" s="293" t="s">
        <v>97</v>
      </c>
      <c r="C14" s="97"/>
      <c r="D14" s="97"/>
      <c r="E14" s="97"/>
      <c r="F14" s="97"/>
      <c r="G14" s="36"/>
      <c r="H14" s="54">
        <v>1827</v>
      </c>
      <c r="I14" s="48"/>
      <c r="J14" s="49"/>
    </row>
    <row r="15" spans="1:12" ht="18.75" x14ac:dyDescent="0.2">
      <c r="A15" s="296">
        <v>1</v>
      </c>
      <c r="B15" s="297" t="s">
        <v>98</v>
      </c>
      <c r="C15" s="296" t="s">
        <v>89</v>
      </c>
      <c r="D15" s="296">
        <v>2</v>
      </c>
      <c r="E15" s="296">
        <v>100</v>
      </c>
      <c r="F15" s="296">
        <v>75</v>
      </c>
      <c r="G15" s="53">
        <f t="shared" ref="G15:G53" si="2">D15*E15*F15/1000</f>
        <v>15</v>
      </c>
      <c r="H15" s="54">
        <v>1827</v>
      </c>
      <c r="I15" s="55">
        <f t="shared" ref="I15:I19" si="3">H15*G15</f>
        <v>27405</v>
      </c>
      <c r="J15" s="56"/>
    </row>
    <row r="16" spans="1:12" ht="18.75" x14ac:dyDescent="0.2">
      <c r="A16" s="296">
        <v>2</v>
      </c>
      <c r="B16" s="297" t="s">
        <v>91</v>
      </c>
      <c r="C16" s="296" t="s">
        <v>92</v>
      </c>
      <c r="D16" s="296">
        <v>6</v>
      </c>
      <c r="E16" s="296">
        <v>100</v>
      </c>
      <c r="F16" s="296">
        <v>80</v>
      </c>
      <c r="G16" s="53">
        <f t="shared" si="2"/>
        <v>48</v>
      </c>
      <c r="H16" s="54">
        <v>1827</v>
      </c>
      <c r="I16" s="55">
        <f t="shared" si="3"/>
        <v>87696</v>
      </c>
      <c r="J16" s="56"/>
    </row>
    <row r="17" spans="1:10" ht="18.75" x14ac:dyDescent="0.2">
      <c r="A17" s="296">
        <v>3</v>
      </c>
      <c r="B17" s="297" t="s">
        <v>93</v>
      </c>
      <c r="C17" s="296" t="s">
        <v>89</v>
      </c>
      <c r="D17" s="296">
        <v>1</v>
      </c>
      <c r="E17" s="296">
        <v>100</v>
      </c>
      <c r="F17" s="296">
        <v>300</v>
      </c>
      <c r="G17" s="53">
        <f t="shared" si="2"/>
        <v>30</v>
      </c>
      <c r="H17" s="54">
        <v>1827</v>
      </c>
      <c r="I17" s="55">
        <f t="shared" si="3"/>
        <v>54810</v>
      </c>
      <c r="J17" s="56"/>
    </row>
    <row r="18" spans="1:10" ht="18.75" x14ac:dyDescent="0.2">
      <c r="A18" s="296">
        <v>4</v>
      </c>
      <c r="B18" s="297" t="s">
        <v>99</v>
      </c>
      <c r="C18" s="296" t="s">
        <v>89</v>
      </c>
      <c r="D18" s="296">
        <v>5</v>
      </c>
      <c r="E18" s="296">
        <v>100</v>
      </c>
      <c r="F18" s="296">
        <v>500</v>
      </c>
      <c r="G18" s="53">
        <f t="shared" si="2"/>
        <v>250</v>
      </c>
      <c r="H18" s="54">
        <v>1827</v>
      </c>
      <c r="I18" s="55">
        <f t="shared" si="3"/>
        <v>456750</v>
      </c>
      <c r="J18" s="56"/>
    </row>
    <row r="19" spans="1:10" ht="18.75" x14ac:dyDescent="0.2">
      <c r="A19" s="296">
        <v>5</v>
      </c>
      <c r="B19" s="297" t="s">
        <v>94</v>
      </c>
      <c r="C19" s="296" t="s">
        <v>92</v>
      </c>
      <c r="D19" s="296">
        <v>1</v>
      </c>
      <c r="E19" s="296">
        <v>100</v>
      </c>
      <c r="F19" s="296">
        <v>5000</v>
      </c>
      <c r="G19" s="53">
        <f t="shared" si="2"/>
        <v>500</v>
      </c>
      <c r="H19" s="54">
        <v>1827</v>
      </c>
      <c r="I19" s="55">
        <f t="shared" si="3"/>
        <v>913500</v>
      </c>
      <c r="J19" s="56"/>
    </row>
    <row r="20" spans="1:10" s="60" customFormat="1" ht="37.5" x14ac:dyDescent="0.2">
      <c r="A20" s="97" t="s">
        <v>100</v>
      </c>
      <c r="B20" s="293" t="s">
        <v>101</v>
      </c>
      <c r="C20" s="97"/>
      <c r="D20" s="97"/>
      <c r="E20" s="97"/>
      <c r="F20" s="97"/>
      <c r="G20" s="36"/>
      <c r="H20" s="54">
        <v>1827</v>
      </c>
      <c r="I20" s="48"/>
      <c r="J20" s="59"/>
    </row>
    <row r="21" spans="1:10" ht="18.75" x14ac:dyDescent="0.2">
      <c r="A21" s="296">
        <v>1</v>
      </c>
      <c r="B21" s="297" t="s">
        <v>102</v>
      </c>
      <c r="C21" s="296" t="s">
        <v>89</v>
      </c>
      <c r="D21" s="296">
        <v>2</v>
      </c>
      <c r="E21" s="296">
        <v>1168</v>
      </c>
      <c r="F21" s="296">
        <v>60</v>
      </c>
      <c r="G21" s="53">
        <f t="shared" si="2"/>
        <v>140.16</v>
      </c>
      <c r="H21" s="54">
        <v>1827</v>
      </c>
      <c r="I21" s="55">
        <f t="shared" ref="I21:I28" si="4">ROUND(H21*G21,0)</f>
        <v>256072</v>
      </c>
      <c r="J21" s="56"/>
    </row>
    <row r="22" spans="1:10" ht="18.75" x14ac:dyDescent="0.2">
      <c r="A22" s="296">
        <v>2</v>
      </c>
      <c r="B22" s="297" t="s">
        <v>91</v>
      </c>
      <c r="C22" s="296" t="s">
        <v>92</v>
      </c>
      <c r="D22" s="296">
        <v>6</v>
      </c>
      <c r="E22" s="296">
        <v>1168</v>
      </c>
      <c r="F22" s="296">
        <v>80</v>
      </c>
      <c r="G22" s="53">
        <f t="shared" si="2"/>
        <v>560.64</v>
      </c>
      <c r="H22" s="54">
        <v>1827</v>
      </c>
      <c r="I22" s="55">
        <f t="shared" si="4"/>
        <v>1024289</v>
      </c>
      <c r="J22" s="56"/>
    </row>
    <row r="23" spans="1:10" ht="18.75" x14ac:dyDescent="0.2">
      <c r="A23" s="296">
        <v>3</v>
      </c>
      <c r="B23" s="297" t="s">
        <v>93</v>
      </c>
      <c r="C23" s="296" t="s">
        <v>89</v>
      </c>
      <c r="D23" s="296">
        <v>1</v>
      </c>
      <c r="E23" s="296">
        <v>1168</v>
      </c>
      <c r="F23" s="296">
        <v>300</v>
      </c>
      <c r="G23" s="53">
        <f t="shared" si="2"/>
        <v>350.4</v>
      </c>
      <c r="H23" s="54">
        <v>1827</v>
      </c>
      <c r="I23" s="55">
        <f t="shared" si="4"/>
        <v>640181</v>
      </c>
      <c r="J23" s="56"/>
    </row>
    <row r="24" spans="1:10" ht="18.75" x14ac:dyDescent="0.2">
      <c r="A24" s="296">
        <v>4</v>
      </c>
      <c r="B24" s="297" t="s">
        <v>103</v>
      </c>
      <c r="C24" s="296" t="s">
        <v>89</v>
      </c>
      <c r="D24" s="296">
        <v>1</v>
      </c>
      <c r="E24" s="296">
        <v>400</v>
      </c>
      <c r="F24" s="296">
        <v>1500</v>
      </c>
      <c r="G24" s="53">
        <f t="shared" si="2"/>
        <v>600</v>
      </c>
      <c r="H24" s="54">
        <v>1827</v>
      </c>
      <c r="I24" s="55">
        <f t="shared" si="4"/>
        <v>1096200</v>
      </c>
      <c r="J24" s="56"/>
    </row>
    <row r="25" spans="1:10" ht="18.75" x14ac:dyDescent="0.2">
      <c r="A25" s="296">
        <v>5</v>
      </c>
      <c r="B25" s="297" t="s">
        <v>104</v>
      </c>
      <c r="C25" s="296" t="s">
        <v>89</v>
      </c>
      <c r="D25" s="296">
        <v>1</v>
      </c>
      <c r="E25" s="296">
        <v>400</v>
      </c>
      <c r="F25" s="296">
        <v>2000</v>
      </c>
      <c r="G25" s="53">
        <f t="shared" si="2"/>
        <v>800</v>
      </c>
      <c r="H25" s="54">
        <v>1827</v>
      </c>
      <c r="I25" s="55">
        <f t="shared" si="4"/>
        <v>1461600</v>
      </c>
      <c r="J25" s="56"/>
    </row>
    <row r="26" spans="1:10" ht="18.75" x14ac:dyDescent="0.2">
      <c r="A26" s="296">
        <v>6</v>
      </c>
      <c r="B26" s="297" t="s">
        <v>105</v>
      </c>
      <c r="C26" s="296" t="s">
        <v>89</v>
      </c>
      <c r="D26" s="296">
        <v>1</v>
      </c>
      <c r="E26" s="296">
        <v>300</v>
      </c>
      <c r="F26" s="296">
        <v>1000</v>
      </c>
      <c r="G26" s="53">
        <f t="shared" si="2"/>
        <v>300</v>
      </c>
      <c r="H26" s="54">
        <v>1827</v>
      </c>
      <c r="I26" s="55">
        <f t="shared" si="4"/>
        <v>548100</v>
      </c>
      <c r="J26" s="56"/>
    </row>
    <row r="27" spans="1:10" ht="18.75" x14ac:dyDescent="0.2">
      <c r="A27" s="296">
        <v>7</v>
      </c>
      <c r="B27" s="297" t="s">
        <v>106</v>
      </c>
      <c r="C27" s="296" t="s">
        <v>89</v>
      </c>
      <c r="D27" s="296">
        <v>1</v>
      </c>
      <c r="E27" s="296">
        <v>400</v>
      </c>
      <c r="F27" s="296">
        <v>2000</v>
      </c>
      <c r="G27" s="53">
        <f t="shared" si="2"/>
        <v>800</v>
      </c>
      <c r="H27" s="54">
        <v>1827</v>
      </c>
      <c r="I27" s="55">
        <f t="shared" si="4"/>
        <v>1461600</v>
      </c>
      <c r="J27" s="56"/>
    </row>
    <row r="28" spans="1:10" ht="18.75" x14ac:dyDescent="0.2">
      <c r="A28" s="296">
        <v>8</v>
      </c>
      <c r="B28" s="297" t="s">
        <v>107</v>
      </c>
      <c r="C28" s="296" t="s">
        <v>89</v>
      </c>
      <c r="D28" s="296">
        <v>1</v>
      </c>
      <c r="E28" s="296">
        <v>300</v>
      </c>
      <c r="F28" s="296">
        <v>2000</v>
      </c>
      <c r="G28" s="53">
        <f t="shared" si="2"/>
        <v>600</v>
      </c>
      <c r="H28" s="54">
        <v>1827</v>
      </c>
      <c r="I28" s="55">
        <f t="shared" si="4"/>
        <v>1096200</v>
      </c>
      <c r="J28" s="56"/>
    </row>
    <row r="29" spans="1:10" ht="37.5" x14ac:dyDescent="0.2">
      <c r="A29" s="97" t="s">
        <v>108</v>
      </c>
      <c r="B29" s="293" t="s">
        <v>109</v>
      </c>
      <c r="C29" s="97"/>
      <c r="D29" s="97"/>
      <c r="E29" s="97"/>
      <c r="F29" s="97"/>
      <c r="G29" s="36"/>
      <c r="H29" s="54">
        <v>1827</v>
      </c>
      <c r="I29" s="48"/>
      <c r="J29" s="49"/>
    </row>
    <row r="30" spans="1:10" ht="18.75" x14ac:dyDescent="0.2">
      <c r="A30" s="296">
        <v>1</v>
      </c>
      <c r="B30" s="297" t="s">
        <v>110</v>
      </c>
      <c r="C30" s="296" t="s">
        <v>89</v>
      </c>
      <c r="D30" s="296">
        <v>1</v>
      </c>
      <c r="E30" s="296">
        <v>400</v>
      </c>
      <c r="F30" s="296">
        <v>5000</v>
      </c>
      <c r="G30" s="53">
        <f t="shared" si="2"/>
        <v>2000</v>
      </c>
      <c r="H30" s="54">
        <v>1827</v>
      </c>
      <c r="I30" s="55">
        <f t="shared" ref="I30:I36" si="5">ROUND(H30*G30,0)</f>
        <v>3654000</v>
      </c>
      <c r="J30" s="56"/>
    </row>
    <row r="31" spans="1:10" ht="37.5" x14ac:dyDescent="0.2">
      <c r="A31" s="296">
        <v>2</v>
      </c>
      <c r="B31" s="297" t="s">
        <v>111</v>
      </c>
      <c r="C31" s="296" t="s">
        <v>89</v>
      </c>
      <c r="D31" s="296">
        <v>1</v>
      </c>
      <c r="E31" s="296">
        <v>400</v>
      </c>
      <c r="F31" s="296">
        <v>2000</v>
      </c>
      <c r="G31" s="53">
        <f t="shared" si="2"/>
        <v>800</v>
      </c>
      <c r="H31" s="54">
        <v>1827</v>
      </c>
      <c r="I31" s="55">
        <f t="shared" si="5"/>
        <v>1461600</v>
      </c>
      <c r="J31" s="56"/>
    </row>
    <row r="32" spans="1:10" ht="18.75" x14ac:dyDescent="0.2">
      <c r="A32" s="296">
        <v>3</v>
      </c>
      <c r="B32" s="297" t="s">
        <v>112</v>
      </c>
      <c r="C32" s="296" t="s">
        <v>89</v>
      </c>
      <c r="D32" s="296">
        <v>1</v>
      </c>
      <c r="E32" s="296">
        <v>1000</v>
      </c>
      <c r="F32" s="296">
        <v>3000</v>
      </c>
      <c r="G32" s="53">
        <f t="shared" si="2"/>
        <v>3000</v>
      </c>
      <c r="H32" s="54">
        <v>1827</v>
      </c>
      <c r="I32" s="55">
        <f t="shared" si="5"/>
        <v>5481000</v>
      </c>
      <c r="J32" s="56"/>
    </row>
    <row r="33" spans="1:10" ht="18.75" x14ac:dyDescent="0.2">
      <c r="A33" s="296">
        <v>4</v>
      </c>
      <c r="B33" s="297" t="s">
        <v>99</v>
      </c>
      <c r="C33" s="296" t="s">
        <v>89</v>
      </c>
      <c r="D33" s="296">
        <v>6</v>
      </c>
      <c r="E33" s="296">
        <v>1768</v>
      </c>
      <c r="F33" s="296">
        <v>500</v>
      </c>
      <c r="G33" s="53">
        <f t="shared" si="2"/>
        <v>5304</v>
      </c>
      <c r="H33" s="54">
        <v>1827</v>
      </c>
      <c r="I33" s="55">
        <f t="shared" si="5"/>
        <v>9690408</v>
      </c>
      <c r="J33" s="56"/>
    </row>
    <row r="34" spans="1:10" ht="18.75" x14ac:dyDescent="0.2">
      <c r="A34" s="296">
        <v>5</v>
      </c>
      <c r="B34" s="297" t="s">
        <v>113</v>
      </c>
      <c r="C34" s="296" t="s">
        <v>89</v>
      </c>
      <c r="D34" s="296">
        <v>1</v>
      </c>
      <c r="E34" s="296">
        <v>1768</v>
      </c>
      <c r="F34" s="296">
        <v>300</v>
      </c>
      <c r="G34" s="53">
        <f t="shared" si="2"/>
        <v>530.4</v>
      </c>
      <c r="H34" s="54">
        <v>1827</v>
      </c>
      <c r="I34" s="55">
        <f t="shared" si="5"/>
        <v>969041</v>
      </c>
      <c r="J34" s="56"/>
    </row>
    <row r="35" spans="1:10" ht="18.75" x14ac:dyDescent="0.2">
      <c r="A35" s="296">
        <v>6</v>
      </c>
      <c r="B35" s="297" t="s">
        <v>114</v>
      </c>
      <c r="C35" s="296" t="s">
        <v>89</v>
      </c>
      <c r="D35" s="296">
        <v>2</v>
      </c>
      <c r="E35" s="296">
        <v>1768</v>
      </c>
      <c r="F35" s="296">
        <v>60</v>
      </c>
      <c r="G35" s="53">
        <f t="shared" si="2"/>
        <v>212.16</v>
      </c>
      <c r="H35" s="54">
        <v>1827</v>
      </c>
      <c r="I35" s="55">
        <f t="shared" si="5"/>
        <v>387616</v>
      </c>
      <c r="J35" s="56"/>
    </row>
    <row r="36" spans="1:10" ht="18.75" x14ac:dyDescent="0.2">
      <c r="A36" s="296">
        <v>7</v>
      </c>
      <c r="B36" s="297" t="s">
        <v>91</v>
      </c>
      <c r="C36" s="296" t="s">
        <v>92</v>
      </c>
      <c r="D36" s="296">
        <v>6</v>
      </c>
      <c r="E36" s="296">
        <v>1768</v>
      </c>
      <c r="F36" s="296">
        <v>80</v>
      </c>
      <c r="G36" s="53">
        <f t="shared" si="2"/>
        <v>848.64</v>
      </c>
      <c r="H36" s="54">
        <v>1827</v>
      </c>
      <c r="I36" s="55">
        <f t="shared" si="5"/>
        <v>1550465</v>
      </c>
      <c r="J36" s="56"/>
    </row>
    <row r="37" spans="1:10" ht="18.75" x14ac:dyDescent="0.2">
      <c r="A37" s="97" t="s">
        <v>115</v>
      </c>
      <c r="B37" s="293" t="s">
        <v>116</v>
      </c>
      <c r="C37" s="97"/>
      <c r="D37" s="97"/>
      <c r="E37" s="97"/>
      <c r="F37" s="97"/>
      <c r="G37" s="36"/>
      <c r="H37" s="54">
        <v>1827</v>
      </c>
      <c r="I37" s="48"/>
      <c r="J37" s="49"/>
    </row>
    <row r="38" spans="1:10" ht="18.75" x14ac:dyDescent="0.2">
      <c r="A38" s="296">
        <v>1</v>
      </c>
      <c r="B38" s="297" t="s">
        <v>117</v>
      </c>
      <c r="C38" s="296" t="s">
        <v>89</v>
      </c>
      <c r="D38" s="296">
        <v>1</v>
      </c>
      <c r="E38" s="296">
        <v>500</v>
      </c>
      <c r="F38" s="296">
        <v>5000</v>
      </c>
      <c r="G38" s="53">
        <f t="shared" si="2"/>
        <v>2500</v>
      </c>
      <c r="H38" s="54">
        <v>1827</v>
      </c>
      <c r="I38" s="55">
        <f t="shared" ref="I38:I46" si="6">ROUND(H38*G38,0)</f>
        <v>4567500</v>
      </c>
      <c r="J38" s="56"/>
    </row>
    <row r="39" spans="1:10" ht="18.75" x14ac:dyDescent="0.2">
      <c r="A39" s="296">
        <v>2</v>
      </c>
      <c r="B39" s="297" t="s">
        <v>118</v>
      </c>
      <c r="C39" s="296" t="s">
        <v>92</v>
      </c>
      <c r="D39" s="296">
        <v>1</v>
      </c>
      <c r="E39" s="296">
        <v>500</v>
      </c>
      <c r="F39" s="296">
        <v>3000</v>
      </c>
      <c r="G39" s="53">
        <f t="shared" si="2"/>
        <v>1500</v>
      </c>
      <c r="H39" s="54">
        <v>1827</v>
      </c>
      <c r="I39" s="55">
        <f t="shared" si="6"/>
        <v>2740500</v>
      </c>
      <c r="J39" s="56"/>
    </row>
    <row r="40" spans="1:10" ht="18.75" x14ac:dyDescent="0.2">
      <c r="A40" s="296">
        <v>3</v>
      </c>
      <c r="B40" s="297" t="s">
        <v>119</v>
      </c>
      <c r="C40" s="296" t="s">
        <v>92</v>
      </c>
      <c r="D40" s="296">
        <v>1</v>
      </c>
      <c r="E40" s="296">
        <v>500</v>
      </c>
      <c r="F40" s="296">
        <v>3000</v>
      </c>
      <c r="G40" s="53">
        <f t="shared" si="2"/>
        <v>1500</v>
      </c>
      <c r="H40" s="54">
        <v>1827</v>
      </c>
      <c r="I40" s="55">
        <f t="shared" si="6"/>
        <v>2740500</v>
      </c>
      <c r="J40" s="56"/>
    </row>
    <row r="41" spans="1:10" ht="37.5" x14ac:dyDescent="0.2">
      <c r="A41" s="296">
        <v>4</v>
      </c>
      <c r="B41" s="297" t="s">
        <v>120</v>
      </c>
      <c r="C41" s="296" t="s">
        <v>92</v>
      </c>
      <c r="D41" s="296">
        <v>1</v>
      </c>
      <c r="E41" s="296">
        <v>500</v>
      </c>
      <c r="F41" s="296">
        <v>3000</v>
      </c>
      <c r="G41" s="53">
        <f t="shared" si="2"/>
        <v>1500</v>
      </c>
      <c r="H41" s="54">
        <v>1827</v>
      </c>
      <c r="I41" s="55">
        <f t="shared" si="6"/>
        <v>2740500</v>
      </c>
      <c r="J41" s="56"/>
    </row>
    <row r="42" spans="1:10" ht="34.5" customHeight="1" x14ac:dyDescent="0.2">
      <c r="A42" s="296">
        <v>5</v>
      </c>
      <c r="B42" s="297" t="s">
        <v>121</v>
      </c>
      <c r="C42" s="296" t="s">
        <v>92</v>
      </c>
      <c r="D42" s="296">
        <v>1</v>
      </c>
      <c r="E42" s="296">
        <v>1000</v>
      </c>
      <c r="F42" s="296">
        <v>1500</v>
      </c>
      <c r="G42" s="53">
        <f t="shared" si="2"/>
        <v>1500</v>
      </c>
      <c r="H42" s="54">
        <v>1827</v>
      </c>
      <c r="I42" s="55">
        <f t="shared" si="6"/>
        <v>2740500</v>
      </c>
      <c r="J42" s="56"/>
    </row>
    <row r="43" spans="1:10" ht="18.75" x14ac:dyDescent="0.2">
      <c r="A43" s="296">
        <v>6</v>
      </c>
      <c r="B43" s="297" t="s">
        <v>99</v>
      </c>
      <c r="C43" s="296" t="s">
        <v>89</v>
      </c>
      <c r="D43" s="296">
        <v>4</v>
      </c>
      <c r="E43" s="296">
        <v>1768</v>
      </c>
      <c r="F43" s="296">
        <v>500</v>
      </c>
      <c r="G43" s="53">
        <f t="shared" si="2"/>
        <v>3536</v>
      </c>
      <c r="H43" s="54">
        <v>1827</v>
      </c>
      <c r="I43" s="55">
        <f t="shared" si="6"/>
        <v>6460272</v>
      </c>
      <c r="J43" s="56"/>
    </row>
    <row r="44" spans="1:10" ht="18.75" x14ac:dyDescent="0.2">
      <c r="A44" s="296">
        <v>7</v>
      </c>
      <c r="B44" s="297" t="s">
        <v>113</v>
      </c>
      <c r="C44" s="296" t="s">
        <v>89</v>
      </c>
      <c r="D44" s="296">
        <v>1</v>
      </c>
      <c r="E44" s="296">
        <v>1768</v>
      </c>
      <c r="F44" s="296">
        <v>300</v>
      </c>
      <c r="G44" s="53">
        <f t="shared" si="2"/>
        <v>530.4</v>
      </c>
      <c r="H44" s="54">
        <v>1827</v>
      </c>
      <c r="I44" s="55">
        <f t="shared" si="6"/>
        <v>969041</v>
      </c>
      <c r="J44" s="56"/>
    </row>
    <row r="45" spans="1:10" ht="18.75" x14ac:dyDescent="0.2">
      <c r="A45" s="296">
        <v>8</v>
      </c>
      <c r="B45" s="297" t="s">
        <v>114</v>
      </c>
      <c r="C45" s="296" t="s">
        <v>89</v>
      </c>
      <c r="D45" s="296">
        <v>2</v>
      </c>
      <c r="E45" s="296">
        <v>1768</v>
      </c>
      <c r="F45" s="296">
        <v>60</v>
      </c>
      <c r="G45" s="53">
        <f t="shared" si="2"/>
        <v>212.16</v>
      </c>
      <c r="H45" s="54">
        <v>1827</v>
      </c>
      <c r="I45" s="55">
        <f t="shared" si="6"/>
        <v>387616</v>
      </c>
      <c r="J45" s="56"/>
    </row>
    <row r="46" spans="1:10" ht="18.75" x14ac:dyDescent="0.2">
      <c r="A46" s="296">
        <v>9</v>
      </c>
      <c r="B46" s="297" t="s">
        <v>91</v>
      </c>
      <c r="C46" s="296" t="s">
        <v>92</v>
      </c>
      <c r="D46" s="296">
        <v>6</v>
      </c>
      <c r="E46" s="296">
        <v>1768</v>
      </c>
      <c r="F46" s="296">
        <v>80</v>
      </c>
      <c r="G46" s="53">
        <f t="shared" si="2"/>
        <v>848.64</v>
      </c>
      <c r="H46" s="54">
        <v>1827</v>
      </c>
      <c r="I46" s="55">
        <f t="shared" si="6"/>
        <v>1550465</v>
      </c>
      <c r="J46" s="56"/>
    </row>
    <row r="47" spans="1:10" ht="56.25" x14ac:dyDescent="0.2">
      <c r="A47" s="97" t="s">
        <v>122</v>
      </c>
      <c r="B47" s="293" t="s">
        <v>123</v>
      </c>
      <c r="C47" s="97"/>
      <c r="D47" s="97"/>
      <c r="E47" s="97"/>
      <c r="F47" s="97"/>
      <c r="G47" s="36"/>
      <c r="H47" s="54">
        <v>1827</v>
      </c>
      <c r="I47" s="48"/>
      <c r="J47" s="49"/>
    </row>
    <row r="48" spans="1:10" ht="18.75" x14ac:dyDescent="0.2">
      <c r="A48" s="296">
        <v>1</v>
      </c>
      <c r="B48" s="297" t="s">
        <v>114</v>
      </c>
      <c r="C48" s="296" t="s">
        <v>89</v>
      </c>
      <c r="D48" s="296">
        <v>6</v>
      </c>
      <c r="E48" s="296">
        <v>884</v>
      </c>
      <c r="F48" s="296">
        <v>60</v>
      </c>
      <c r="G48" s="53">
        <f t="shared" si="2"/>
        <v>318.24</v>
      </c>
      <c r="H48" s="54">
        <v>1827</v>
      </c>
      <c r="I48" s="55">
        <f t="shared" ref="I48:I53" si="7">ROUND(H48*G48,0)</f>
        <v>581424</v>
      </c>
      <c r="J48" s="56"/>
    </row>
    <row r="49" spans="1:11" ht="27.75" customHeight="1" x14ac:dyDescent="0.2">
      <c r="A49" s="296">
        <v>2</v>
      </c>
      <c r="B49" s="297" t="s">
        <v>91</v>
      </c>
      <c r="C49" s="296">
        <v>16</v>
      </c>
      <c r="D49" s="296">
        <v>6</v>
      </c>
      <c r="E49" s="296">
        <v>884</v>
      </c>
      <c r="F49" s="296">
        <v>80</v>
      </c>
      <c r="G49" s="53">
        <f t="shared" si="2"/>
        <v>424.32</v>
      </c>
      <c r="H49" s="54">
        <v>1827</v>
      </c>
      <c r="I49" s="55">
        <f t="shared" si="7"/>
        <v>775233</v>
      </c>
      <c r="J49" s="56"/>
    </row>
    <row r="50" spans="1:11" ht="27.75" customHeight="1" x14ac:dyDescent="0.2">
      <c r="A50" s="296">
        <v>3</v>
      </c>
      <c r="B50" s="297" t="s">
        <v>117</v>
      </c>
      <c r="C50" s="296" t="s">
        <v>89</v>
      </c>
      <c r="D50" s="296">
        <v>1</v>
      </c>
      <c r="E50" s="296">
        <v>200</v>
      </c>
      <c r="F50" s="296">
        <v>5000</v>
      </c>
      <c r="G50" s="53">
        <f t="shared" si="2"/>
        <v>1000</v>
      </c>
      <c r="H50" s="54">
        <v>1827</v>
      </c>
      <c r="I50" s="55">
        <f t="shared" si="7"/>
        <v>1827000</v>
      </c>
      <c r="J50" s="56"/>
    </row>
    <row r="51" spans="1:11" ht="51" customHeight="1" x14ac:dyDescent="0.2">
      <c r="A51" s="296">
        <v>4</v>
      </c>
      <c r="B51" s="297" t="s">
        <v>121</v>
      </c>
      <c r="C51" s="296" t="s">
        <v>92</v>
      </c>
      <c r="D51" s="296">
        <v>1</v>
      </c>
      <c r="E51" s="296">
        <v>1000</v>
      </c>
      <c r="F51" s="296">
        <v>1500</v>
      </c>
      <c r="G51" s="53">
        <f t="shared" si="2"/>
        <v>1500</v>
      </c>
      <c r="H51" s="54">
        <v>1827</v>
      </c>
      <c r="I51" s="55">
        <f t="shared" si="7"/>
        <v>2740500</v>
      </c>
      <c r="J51" s="56"/>
    </row>
    <row r="52" spans="1:11" ht="55.5" customHeight="1" x14ac:dyDescent="0.2">
      <c r="A52" s="296">
        <v>5</v>
      </c>
      <c r="B52" s="297" t="s">
        <v>124</v>
      </c>
      <c r="C52" s="296" t="s">
        <v>92</v>
      </c>
      <c r="D52" s="296">
        <v>3</v>
      </c>
      <c r="E52" s="296">
        <v>700</v>
      </c>
      <c r="F52" s="296">
        <v>500</v>
      </c>
      <c r="G52" s="53">
        <f t="shared" si="2"/>
        <v>1050</v>
      </c>
      <c r="H52" s="54">
        <v>1827</v>
      </c>
      <c r="I52" s="55">
        <f t="shared" si="7"/>
        <v>1918350</v>
      </c>
      <c r="J52" s="56"/>
    </row>
    <row r="53" spans="1:11" ht="27.75" customHeight="1" x14ac:dyDescent="0.2">
      <c r="A53" s="296">
        <v>6</v>
      </c>
      <c r="B53" s="297" t="s">
        <v>113</v>
      </c>
      <c r="C53" s="296" t="s">
        <v>89</v>
      </c>
      <c r="D53" s="296">
        <v>1</v>
      </c>
      <c r="E53" s="296">
        <v>884</v>
      </c>
      <c r="F53" s="296">
        <v>300</v>
      </c>
      <c r="G53" s="53">
        <f t="shared" si="2"/>
        <v>265.2</v>
      </c>
      <c r="H53" s="54">
        <v>1827</v>
      </c>
      <c r="I53" s="55">
        <f t="shared" si="7"/>
        <v>484520</v>
      </c>
      <c r="J53" s="56"/>
    </row>
    <row r="54" spans="1:11" s="63" customFormat="1" ht="25.5" customHeight="1" x14ac:dyDescent="0.2">
      <c r="A54" s="452" t="s">
        <v>125</v>
      </c>
      <c r="B54" s="453"/>
      <c r="C54" s="97"/>
      <c r="D54" s="97"/>
      <c r="E54" s="97"/>
      <c r="F54" s="97"/>
      <c r="G54" s="36"/>
      <c r="H54" s="61"/>
      <c r="I54" s="62">
        <f>SUM(I8:I53)</f>
        <v>79489772</v>
      </c>
      <c r="J54" s="59"/>
    </row>
    <row r="55" spans="1:11" ht="45" customHeight="1" x14ac:dyDescent="0.25">
      <c r="A55" s="300" t="s">
        <v>126</v>
      </c>
      <c r="B55" s="301"/>
      <c r="C55" s="302"/>
      <c r="D55" s="302"/>
      <c r="E55" s="302"/>
      <c r="F55" s="302"/>
      <c r="G55" s="64"/>
      <c r="H55" s="65"/>
      <c r="I55" s="66"/>
      <c r="J55" s="67"/>
    </row>
    <row r="56" spans="1:11" ht="76.5" customHeight="1" x14ac:dyDescent="0.2">
      <c r="A56" s="97" t="s">
        <v>69</v>
      </c>
      <c r="B56" s="293" t="s">
        <v>127</v>
      </c>
      <c r="C56" s="97" t="s">
        <v>71</v>
      </c>
      <c r="D56" s="97" t="s">
        <v>128</v>
      </c>
      <c r="E56" s="97" t="s">
        <v>129</v>
      </c>
      <c r="F56" s="97" t="s">
        <v>130</v>
      </c>
      <c r="G56" s="36" t="s">
        <v>131</v>
      </c>
      <c r="H56" s="37" t="s">
        <v>79</v>
      </c>
      <c r="I56" s="38" t="s">
        <v>80</v>
      </c>
      <c r="J56" s="39" t="s">
        <v>78</v>
      </c>
      <c r="K56" s="68"/>
    </row>
    <row r="57" spans="1:11" ht="68.25" customHeight="1" x14ac:dyDescent="0.2">
      <c r="A57" s="296">
        <v>1</v>
      </c>
      <c r="B57" s="297" t="s">
        <v>132</v>
      </c>
      <c r="C57" s="296" t="s">
        <v>133</v>
      </c>
      <c r="D57" s="296" t="s">
        <v>134</v>
      </c>
      <c r="E57" s="296" t="s">
        <v>135</v>
      </c>
      <c r="F57" s="296" t="s">
        <v>136</v>
      </c>
      <c r="G57" s="53">
        <v>36.799999999999997</v>
      </c>
      <c r="H57" s="54">
        <v>10300</v>
      </c>
      <c r="I57" s="55">
        <f>H57*G57</f>
        <v>379039.99999999994</v>
      </c>
      <c r="J57" s="56"/>
    </row>
    <row r="58" spans="1:11" ht="45" customHeight="1" x14ac:dyDescent="0.2">
      <c r="A58" s="296">
        <v>2</v>
      </c>
      <c r="B58" s="297" t="s">
        <v>137</v>
      </c>
      <c r="C58" s="296" t="s">
        <v>133</v>
      </c>
      <c r="D58" s="296" t="s">
        <v>138</v>
      </c>
      <c r="E58" s="296" t="s">
        <v>139</v>
      </c>
      <c r="F58" s="296" t="s">
        <v>140</v>
      </c>
      <c r="G58" s="53">
        <v>185.6</v>
      </c>
      <c r="H58" s="54">
        <v>10300</v>
      </c>
      <c r="I58" s="55">
        <f>H58*G58</f>
        <v>1911680</v>
      </c>
      <c r="J58" s="56"/>
    </row>
    <row r="59" spans="1:11" ht="26.25" customHeight="1" x14ac:dyDescent="0.2">
      <c r="A59" s="296">
        <v>3</v>
      </c>
      <c r="B59" s="297" t="s">
        <v>141</v>
      </c>
      <c r="C59" s="296" t="s">
        <v>133</v>
      </c>
      <c r="D59" s="296" t="s">
        <v>142</v>
      </c>
      <c r="E59" s="296" t="s">
        <v>143</v>
      </c>
      <c r="F59" s="296" t="s">
        <v>144</v>
      </c>
      <c r="G59" s="53">
        <v>25.6</v>
      </c>
      <c r="H59" s="54">
        <v>10300</v>
      </c>
      <c r="I59" s="55">
        <f>H59*G59</f>
        <v>263680</v>
      </c>
      <c r="J59" s="56"/>
    </row>
    <row r="60" spans="1:11" ht="64.5" customHeight="1" x14ac:dyDescent="0.2">
      <c r="A60" s="296">
        <v>4</v>
      </c>
      <c r="B60" s="297" t="s">
        <v>145</v>
      </c>
      <c r="C60" s="296" t="s">
        <v>133</v>
      </c>
      <c r="D60" s="296" t="s">
        <v>142</v>
      </c>
      <c r="E60" s="296" t="s">
        <v>143</v>
      </c>
      <c r="F60" s="296" t="s">
        <v>144</v>
      </c>
      <c r="G60" s="53">
        <v>25.6</v>
      </c>
      <c r="H60" s="54">
        <v>10300</v>
      </c>
      <c r="I60" s="55">
        <f>H60*G60</f>
        <v>263680</v>
      </c>
      <c r="J60" s="56"/>
    </row>
    <row r="61" spans="1:11" ht="38.25" customHeight="1" x14ac:dyDescent="0.2">
      <c r="A61" s="296">
        <v>5</v>
      </c>
      <c r="B61" s="297" t="s">
        <v>146</v>
      </c>
      <c r="C61" s="296" t="s">
        <v>133</v>
      </c>
      <c r="D61" s="296" t="s">
        <v>147</v>
      </c>
      <c r="E61" s="296" t="s">
        <v>148</v>
      </c>
      <c r="F61" s="296" t="s">
        <v>149</v>
      </c>
      <c r="G61" s="53">
        <v>128</v>
      </c>
      <c r="H61" s="54">
        <v>10300</v>
      </c>
      <c r="I61" s="55">
        <f>H61*G61</f>
        <v>1318400</v>
      </c>
      <c r="J61" s="56"/>
    </row>
    <row r="62" spans="1:11" s="63" customFormat="1" ht="18.75" x14ac:dyDescent="0.2">
      <c r="A62" s="452" t="s">
        <v>125</v>
      </c>
      <c r="B62" s="453"/>
      <c r="C62" s="97"/>
      <c r="D62" s="97"/>
      <c r="E62" s="97"/>
      <c r="F62" s="97"/>
      <c r="G62" s="36"/>
      <c r="H62" s="61"/>
      <c r="I62" s="62">
        <f>SUM(I57:I61)</f>
        <v>4136480</v>
      </c>
      <c r="J62" s="59"/>
    </row>
    <row r="63" spans="1:11" s="74" customFormat="1" ht="25.5" customHeight="1" x14ac:dyDescent="0.3">
      <c r="A63" s="447" t="s">
        <v>150</v>
      </c>
      <c r="B63" s="448"/>
      <c r="C63" s="69"/>
      <c r="D63" s="70"/>
      <c r="E63" s="70"/>
      <c r="F63" s="70"/>
      <c r="G63" s="70"/>
      <c r="H63" s="71"/>
      <c r="I63" s="72">
        <f>I62+I54</f>
        <v>83626252</v>
      </c>
      <c r="J63" s="73"/>
    </row>
    <row r="64" spans="1:11" s="74" customFormat="1" ht="30" customHeight="1" x14ac:dyDescent="0.3">
      <c r="A64" s="439" t="s">
        <v>689</v>
      </c>
      <c r="B64" s="440"/>
      <c r="C64" s="440"/>
      <c r="D64" s="440"/>
      <c r="E64" s="440"/>
      <c r="F64" s="440"/>
      <c r="G64" s="440"/>
      <c r="H64" s="440"/>
      <c r="I64" s="440"/>
      <c r="J64" s="441"/>
    </row>
    <row r="65" spans="1:8" s="77" customFormat="1" ht="18.75" x14ac:dyDescent="0.3">
      <c r="A65" s="75"/>
      <c r="B65" s="76"/>
      <c r="D65" s="78"/>
      <c r="E65" s="78"/>
      <c r="F65" s="78"/>
      <c r="G65" s="78"/>
      <c r="H65" s="78"/>
    </row>
  </sheetData>
  <mergeCells count="7">
    <mergeCell ref="A64:J64"/>
    <mergeCell ref="A63:B63"/>
    <mergeCell ref="A1:B1"/>
    <mergeCell ref="A2:J2"/>
    <mergeCell ref="A3:J3"/>
    <mergeCell ref="A54:B54"/>
    <mergeCell ref="A62:B62"/>
  </mergeCells>
  <pageMargins left="0.45" right="0.23622047244094499" top="0.511811023622047" bottom="0.42" header="0.31496062992126" footer="0.15748031496063"/>
  <pageSetup paperSize="9" orientation="landscape" horizontalDpi="4294967295" verticalDpi="4294967295" r:id="rId1"/>
  <headerFooter>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topLeftCell="A10" workbookViewId="0">
      <selection activeCell="I16" sqref="I16"/>
    </sheetView>
  </sheetViews>
  <sheetFormatPr defaultRowHeight="12.75" x14ac:dyDescent="0.2"/>
  <cols>
    <col min="1" max="1" width="6.28515625" style="303" customWidth="1"/>
    <col min="2" max="2" width="39.42578125" style="303" customWidth="1"/>
    <col min="3" max="3" width="9" style="303" customWidth="1"/>
    <col min="4" max="4" width="12.28515625" style="303" customWidth="1"/>
    <col min="5" max="5" width="11.5703125" style="303" customWidth="1"/>
    <col min="6" max="6" width="13.5703125" style="303" customWidth="1"/>
    <col min="7" max="7" width="32.5703125" style="303" customWidth="1"/>
    <col min="8" max="8" width="36.85546875" style="306" customWidth="1"/>
    <col min="9" max="9" width="11.140625" style="303" customWidth="1"/>
    <col min="10" max="256" width="9.140625" style="303"/>
    <col min="257" max="257" width="6.28515625" style="303" customWidth="1"/>
    <col min="258" max="258" width="39.42578125" style="303" customWidth="1"/>
    <col min="259" max="259" width="9" style="303" customWidth="1"/>
    <col min="260" max="260" width="12.28515625" style="303" customWidth="1"/>
    <col min="261" max="261" width="11.5703125" style="303" customWidth="1"/>
    <col min="262" max="262" width="12.42578125" style="303" customWidth="1"/>
    <col min="263" max="263" width="32.5703125" style="303" customWidth="1"/>
    <col min="264" max="264" width="36.85546875" style="303" customWidth="1"/>
    <col min="265" max="265" width="11.140625" style="303" customWidth="1"/>
    <col min="266" max="512" width="9.140625" style="303"/>
    <col min="513" max="513" width="6.28515625" style="303" customWidth="1"/>
    <col min="514" max="514" width="39.42578125" style="303" customWidth="1"/>
    <col min="515" max="515" width="9" style="303" customWidth="1"/>
    <col min="516" max="516" width="12.28515625" style="303" customWidth="1"/>
    <col min="517" max="517" width="11.5703125" style="303" customWidth="1"/>
    <col min="518" max="518" width="12.42578125" style="303" customWidth="1"/>
    <col min="519" max="519" width="32.5703125" style="303" customWidth="1"/>
    <col min="520" max="520" width="36.85546875" style="303" customWidth="1"/>
    <col min="521" max="521" width="11.140625" style="303" customWidth="1"/>
    <col min="522" max="768" width="9.140625" style="303"/>
    <col min="769" max="769" width="6.28515625" style="303" customWidth="1"/>
    <col min="770" max="770" width="39.42578125" style="303" customWidth="1"/>
    <col min="771" max="771" width="9" style="303" customWidth="1"/>
    <col min="772" max="772" width="12.28515625" style="303" customWidth="1"/>
    <col min="773" max="773" width="11.5703125" style="303" customWidth="1"/>
    <col min="774" max="774" width="12.42578125" style="303" customWidth="1"/>
    <col min="775" max="775" width="32.5703125" style="303" customWidth="1"/>
    <col min="776" max="776" width="36.85546875" style="303" customWidth="1"/>
    <col min="777" max="777" width="11.140625" style="303" customWidth="1"/>
    <col min="778" max="1024" width="9.140625" style="303"/>
    <col min="1025" max="1025" width="6.28515625" style="303" customWidth="1"/>
    <col min="1026" max="1026" width="39.42578125" style="303" customWidth="1"/>
    <col min="1027" max="1027" width="9" style="303" customWidth="1"/>
    <col min="1028" max="1028" width="12.28515625" style="303" customWidth="1"/>
    <col min="1029" max="1029" width="11.5703125" style="303" customWidth="1"/>
    <col min="1030" max="1030" width="12.42578125" style="303" customWidth="1"/>
    <col min="1031" max="1031" width="32.5703125" style="303" customWidth="1"/>
    <col min="1032" max="1032" width="36.85546875" style="303" customWidth="1"/>
    <col min="1033" max="1033" width="11.140625" style="303" customWidth="1"/>
    <col min="1034" max="1280" width="9.140625" style="303"/>
    <col min="1281" max="1281" width="6.28515625" style="303" customWidth="1"/>
    <col min="1282" max="1282" width="39.42578125" style="303" customWidth="1"/>
    <col min="1283" max="1283" width="9" style="303" customWidth="1"/>
    <col min="1284" max="1284" width="12.28515625" style="303" customWidth="1"/>
    <col min="1285" max="1285" width="11.5703125" style="303" customWidth="1"/>
    <col min="1286" max="1286" width="12.42578125" style="303" customWidth="1"/>
    <col min="1287" max="1287" width="32.5703125" style="303" customWidth="1"/>
    <col min="1288" max="1288" width="36.85546875" style="303" customWidth="1"/>
    <col min="1289" max="1289" width="11.140625" style="303" customWidth="1"/>
    <col min="1290" max="1536" width="9.140625" style="303"/>
    <col min="1537" max="1537" width="6.28515625" style="303" customWidth="1"/>
    <col min="1538" max="1538" width="39.42578125" style="303" customWidth="1"/>
    <col min="1539" max="1539" width="9" style="303" customWidth="1"/>
    <col min="1540" max="1540" width="12.28515625" style="303" customWidth="1"/>
    <col min="1541" max="1541" width="11.5703125" style="303" customWidth="1"/>
    <col min="1542" max="1542" width="12.42578125" style="303" customWidth="1"/>
    <col min="1543" max="1543" width="32.5703125" style="303" customWidth="1"/>
    <col min="1544" max="1544" width="36.85546875" style="303" customWidth="1"/>
    <col min="1545" max="1545" width="11.140625" style="303" customWidth="1"/>
    <col min="1546" max="1792" width="9.140625" style="303"/>
    <col min="1793" max="1793" width="6.28515625" style="303" customWidth="1"/>
    <col min="1794" max="1794" width="39.42578125" style="303" customWidth="1"/>
    <col min="1795" max="1795" width="9" style="303" customWidth="1"/>
    <col min="1796" max="1796" width="12.28515625" style="303" customWidth="1"/>
    <col min="1797" max="1797" width="11.5703125" style="303" customWidth="1"/>
    <col min="1798" max="1798" width="12.42578125" style="303" customWidth="1"/>
    <col min="1799" max="1799" width="32.5703125" style="303" customWidth="1"/>
    <col min="1800" max="1800" width="36.85546875" style="303" customWidth="1"/>
    <col min="1801" max="1801" width="11.140625" style="303" customWidth="1"/>
    <col min="1802" max="2048" width="9.140625" style="303"/>
    <col min="2049" max="2049" width="6.28515625" style="303" customWidth="1"/>
    <col min="2050" max="2050" width="39.42578125" style="303" customWidth="1"/>
    <col min="2051" max="2051" width="9" style="303" customWidth="1"/>
    <col min="2052" max="2052" width="12.28515625" style="303" customWidth="1"/>
    <col min="2053" max="2053" width="11.5703125" style="303" customWidth="1"/>
    <col min="2054" max="2054" width="12.42578125" style="303" customWidth="1"/>
    <col min="2055" max="2055" width="32.5703125" style="303" customWidth="1"/>
    <col min="2056" max="2056" width="36.85546875" style="303" customWidth="1"/>
    <col min="2057" max="2057" width="11.140625" style="303" customWidth="1"/>
    <col min="2058" max="2304" width="9.140625" style="303"/>
    <col min="2305" max="2305" width="6.28515625" style="303" customWidth="1"/>
    <col min="2306" max="2306" width="39.42578125" style="303" customWidth="1"/>
    <col min="2307" max="2307" width="9" style="303" customWidth="1"/>
    <col min="2308" max="2308" width="12.28515625" style="303" customWidth="1"/>
    <col min="2309" max="2309" width="11.5703125" style="303" customWidth="1"/>
    <col min="2310" max="2310" width="12.42578125" style="303" customWidth="1"/>
    <col min="2311" max="2311" width="32.5703125" style="303" customWidth="1"/>
    <col min="2312" max="2312" width="36.85546875" style="303" customWidth="1"/>
    <col min="2313" max="2313" width="11.140625" style="303" customWidth="1"/>
    <col min="2314" max="2560" width="9.140625" style="303"/>
    <col min="2561" max="2561" width="6.28515625" style="303" customWidth="1"/>
    <col min="2562" max="2562" width="39.42578125" style="303" customWidth="1"/>
    <col min="2563" max="2563" width="9" style="303" customWidth="1"/>
    <col min="2564" max="2564" width="12.28515625" style="303" customWidth="1"/>
    <col min="2565" max="2565" width="11.5703125" style="303" customWidth="1"/>
    <col min="2566" max="2566" width="12.42578125" style="303" customWidth="1"/>
    <col min="2567" max="2567" width="32.5703125" style="303" customWidth="1"/>
    <col min="2568" max="2568" width="36.85546875" style="303" customWidth="1"/>
    <col min="2569" max="2569" width="11.140625" style="303" customWidth="1"/>
    <col min="2570" max="2816" width="9.140625" style="303"/>
    <col min="2817" max="2817" width="6.28515625" style="303" customWidth="1"/>
    <col min="2818" max="2818" width="39.42578125" style="303" customWidth="1"/>
    <col min="2819" max="2819" width="9" style="303" customWidth="1"/>
    <col min="2820" max="2820" width="12.28515625" style="303" customWidth="1"/>
    <col min="2821" max="2821" width="11.5703125" style="303" customWidth="1"/>
    <col min="2822" max="2822" width="12.42578125" style="303" customWidth="1"/>
    <col min="2823" max="2823" width="32.5703125" style="303" customWidth="1"/>
    <col min="2824" max="2824" width="36.85546875" style="303" customWidth="1"/>
    <col min="2825" max="2825" width="11.140625" style="303" customWidth="1"/>
    <col min="2826" max="3072" width="9.140625" style="303"/>
    <col min="3073" max="3073" width="6.28515625" style="303" customWidth="1"/>
    <col min="3074" max="3074" width="39.42578125" style="303" customWidth="1"/>
    <col min="3075" max="3075" width="9" style="303" customWidth="1"/>
    <col min="3076" max="3076" width="12.28515625" style="303" customWidth="1"/>
    <col min="3077" max="3077" width="11.5703125" style="303" customWidth="1"/>
    <col min="3078" max="3078" width="12.42578125" style="303" customWidth="1"/>
    <col min="3079" max="3079" width="32.5703125" style="303" customWidth="1"/>
    <col min="3080" max="3080" width="36.85546875" style="303" customWidth="1"/>
    <col min="3081" max="3081" width="11.140625" style="303" customWidth="1"/>
    <col min="3082" max="3328" width="9.140625" style="303"/>
    <col min="3329" max="3329" width="6.28515625" style="303" customWidth="1"/>
    <col min="3330" max="3330" width="39.42578125" style="303" customWidth="1"/>
    <col min="3331" max="3331" width="9" style="303" customWidth="1"/>
    <col min="3332" max="3332" width="12.28515625" style="303" customWidth="1"/>
    <col min="3333" max="3333" width="11.5703125" style="303" customWidth="1"/>
    <col min="3334" max="3334" width="12.42578125" style="303" customWidth="1"/>
    <col min="3335" max="3335" width="32.5703125" style="303" customWidth="1"/>
    <col min="3336" max="3336" width="36.85546875" style="303" customWidth="1"/>
    <col min="3337" max="3337" width="11.140625" style="303" customWidth="1"/>
    <col min="3338" max="3584" width="9.140625" style="303"/>
    <col min="3585" max="3585" width="6.28515625" style="303" customWidth="1"/>
    <col min="3586" max="3586" width="39.42578125" style="303" customWidth="1"/>
    <col min="3587" max="3587" width="9" style="303" customWidth="1"/>
    <col min="3588" max="3588" width="12.28515625" style="303" customWidth="1"/>
    <col min="3589" max="3589" width="11.5703125" style="303" customWidth="1"/>
    <col min="3590" max="3590" width="12.42578125" style="303" customWidth="1"/>
    <col min="3591" max="3591" width="32.5703125" style="303" customWidth="1"/>
    <col min="3592" max="3592" width="36.85546875" style="303" customWidth="1"/>
    <col min="3593" max="3593" width="11.140625" style="303" customWidth="1"/>
    <col min="3594" max="3840" width="9.140625" style="303"/>
    <col min="3841" max="3841" width="6.28515625" style="303" customWidth="1"/>
    <col min="3842" max="3842" width="39.42578125" style="303" customWidth="1"/>
    <col min="3843" max="3843" width="9" style="303" customWidth="1"/>
    <col min="3844" max="3844" width="12.28515625" style="303" customWidth="1"/>
    <col min="3845" max="3845" width="11.5703125" style="303" customWidth="1"/>
    <col min="3846" max="3846" width="12.42578125" style="303" customWidth="1"/>
    <col min="3847" max="3847" width="32.5703125" style="303" customWidth="1"/>
    <col min="3848" max="3848" width="36.85546875" style="303" customWidth="1"/>
    <col min="3849" max="3849" width="11.140625" style="303" customWidth="1"/>
    <col min="3850" max="4096" width="9.140625" style="303"/>
    <col min="4097" max="4097" width="6.28515625" style="303" customWidth="1"/>
    <col min="4098" max="4098" width="39.42578125" style="303" customWidth="1"/>
    <col min="4099" max="4099" width="9" style="303" customWidth="1"/>
    <col min="4100" max="4100" width="12.28515625" style="303" customWidth="1"/>
    <col min="4101" max="4101" width="11.5703125" style="303" customWidth="1"/>
    <col min="4102" max="4102" width="12.42578125" style="303" customWidth="1"/>
    <col min="4103" max="4103" width="32.5703125" style="303" customWidth="1"/>
    <col min="4104" max="4104" width="36.85546875" style="303" customWidth="1"/>
    <col min="4105" max="4105" width="11.140625" style="303" customWidth="1"/>
    <col min="4106" max="4352" width="9.140625" style="303"/>
    <col min="4353" max="4353" width="6.28515625" style="303" customWidth="1"/>
    <col min="4354" max="4354" width="39.42578125" style="303" customWidth="1"/>
    <col min="4355" max="4355" width="9" style="303" customWidth="1"/>
    <col min="4356" max="4356" width="12.28515625" style="303" customWidth="1"/>
    <col min="4357" max="4357" width="11.5703125" style="303" customWidth="1"/>
    <col min="4358" max="4358" width="12.42578125" style="303" customWidth="1"/>
    <col min="4359" max="4359" width="32.5703125" style="303" customWidth="1"/>
    <col min="4360" max="4360" width="36.85546875" style="303" customWidth="1"/>
    <col min="4361" max="4361" width="11.140625" style="303" customWidth="1"/>
    <col min="4362" max="4608" width="9.140625" style="303"/>
    <col min="4609" max="4609" width="6.28515625" style="303" customWidth="1"/>
    <col min="4610" max="4610" width="39.42578125" style="303" customWidth="1"/>
    <col min="4611" max="4611" width="9" style="303" customWidth="1"/>
    <col min="4612" max="4612" width="12.28515625" style="303" customWidth="1"/>
    <col min="4613" max="4613" width="11.5703125" style="303" customWidth="1"/>
    <col min="4614" max="4614" width="12.42578125" style="303" customWidth="1"/>
    <col min="4615" max="4615" width="32.5703125" style="303" customWidth="1"/>
    <col min="4616" max="4616" width="36.85546875" style="303" customWidth="1"/>
    <col min="4617" max="4617" width="11.140625" style="303" customWidth="1"/>
    <col min="4618" max="4864" width="9.140625" style="303"/>
    <col min="4865" max="4865" width="6.28515625" style="303" customWidth="1"/>
    <col min="4866" max="4866" width="39.42578125" style="303" customWidth="1"/>
    <col min="4867" max="4867" width="9" style="303" customWidth="1"/>
    <col min="4868" max="4868" width="12.28515625" style="303" customWidth="1"/>
    <col min="4869" max="4869" width="11.5703125" style="303" customWidth="1"/>
    <col min="4870" max="4870" width="12.42578125" style="303" customWidth="1"/>
    <col min="4871" max="4871" width="32.5703125" style="303" customWidth="1"/>
    <col min="4872" max="4872" width="36.85546875" style="303" customWidth="1"/>
    <col min="4873" max="4873" width="11.140625" style="303" customWidth="1"/>
    <col min="4874" max="5120" width="9.140625" style="303"/>
    <col min="5121" max="5121" width="6.28515625" style="303" customWidth="1"/>
    <col min="5122" max="5122" width="39.42578125" style="303" customWidth="1"/>
    <col min="5123" max="5123" width="9" style="303" customWidth="1"/>
    <col min="5124" max="5124" width="12.28515625" style="303" customWidth="1"/>
    <col min="5125" max="5125" width="11.5703125" style="303" customWidth="1"/>
    <col min="5126" max="5126" width="12.42578125" style="303" customWidth="1"/>
    <col min="5127" max="5127" width="32.5703125" style="303" customWidth="1"/>
    <col min="5128" max="5128" width="36.85546875" style="303" customWidth="1"/>
    <col min="5129" max="5129" width="11.140625" style="303" customWidth="1"/>
    <col min="5130" max="5376" width="9.140625" style="303"/>
    <col min="5377" max="5377" width="6.28515625" style="303" customWidth="1"/>
    <col min="5378" max="5378" width="39.42578125" style="303" customWidth="1"/>
    <col min="5379" max="5379" width="9" style="303" customWidth="1"/>
    <col min="5380" max="5380" width="12.28515625" style="303" customWidth="1"/>
    <col min="5381" max="5381" width="11.5703125" style="303" customWidth="1"/>
    <col min="5382" max="5382" width="12.42578125" style="303" customWidth="1"/>
    <col min="5383" max="5383" width="32.5703125" style="303" customWidth="1"/>
    <col min="5384" max="5384" width="36.85546875" style="303" customWidth="1"/>
    <col min="5385" max="5385" width="11.140625" style="303" customWidth="1"/>
    <col min="5386" max="5632" width="9.140625" style="303"/>
    <col min="5633" max="5633" width="6.28515625" style="303" customWidth="1"/>
    <col min="5634" max="5634" width="39.42578125" style="303" customWidth="1"/>
    <col min="5635" max="5635" width="9" style="303" customWidth="1"/>
    <col min="5636" max="5636" width="12.28515625" style="303" customWidth="1"/>
    <col min="5637" max="5637" width="11.5703125" style="303" customWidth="1"/>
    <col min="5638" max="5638" width="12.42578125" style="303" customWidth="1"/>
    <col min="5639" max="5639" width="32.5703125" style="303" customWidth="1"/>
    <col min="5640" max="5640" width="36.85546875" style="303" customWidth="1"/>
    <col min="5641" max="5641" width="11.140625" style="303" customWidth="1"/>
    <col min="5642" max="5888" width="9.140625" style="303"/>
    <col min="5889" max="5889" width="6.28515625" style="303" customWidth="1"/>
    <col min="5890" max="5890" width="39.42578125" style="303" customWidth="1"/>
    <col min="5891" max="5891" width="9" style="303" customWidth="1"/>
    <col min="5892" max="5892" width="12.28515625" style="303" customWidth="1"/>
    <col min="5893" max="5893" width="11.5703125" style="303" customWidth="1"/>
    <col min="5894" max="5894" width="12.42578125" style="303" customWidth="1"/>
    <col min="5895" max="5895" width="32.5703125" style="303" customWidth="1"/>
    <col min="5896" max="5896" width="36.85546875" style="303" customWidth="1"/>
    <col min="5897" max="5897" width="11.140625" style="303" customWidth="1"/>
    <col min="5898" max="6144" width="9.140625" style="303"/>
    <col min="6145" max="6145" width="6.28515625" style="303" customWidth="1"/>
    <col min="6146" max="6146" width="39.42578125" style="303" customWidth="1"/>
    <col min="6147" max="6147" width="9" style="303" customWidth="1"/>
    <col min="6148" max="6148" width="12.28515625" style="303" customWidth="1"/>
    <col min="6149" max="6149" width="11.5703125" style="303" customWidth="1"/>
    <col min="6150" max="6150" width="12.42578125" style="303" customWidth="1"/>
    <col min="6151" max="6151" width="32.5703125" style="303" customWidth="1"/>
    <col min="6152" max="6152" width="36.85546875" style="303" customWidth="1"/>
    <col min="6153" max="6153" width="11.140625" style="303" customWidth="1"/>
    <col min="6154" max="6400" width="9.140625" style="303"/>
    <col min="6401" max="6401" width="6.28515625" style="303" customWidth="1"/>
    <col min="6402" max="6402" width="39.42578125" style="303" customWidth="1"/>
    <col min="6403" max="6403" width="9" style="303" customWidth="1"/>
    <col min="6404" max="6404" width="12.28515625" style="303" customWidth="1"/>
    <col min="6405" max="6405" width="11.5703125" style="303" customWidth="1"/>
    <col min="6406" max="6406" width="12.42578125" style="303" customWidth="1"/>
    <col min="6407" max="6407" width="32.5703125" style="303" customWidth="1"/>
    <col min="6408" max="6408" width="36.85546875" style="303" customWidth="1"/>
    <col min="6409" max="6409" width="11.140625" style="303" customWidth="1"/>
    <col min="6410" max="6656" width="9.140625" style="303"/>
    <col min="6657" max="6657" width="6.28515625" style="303" customWidth="1"/>
    <col min="6658" max="6658" width="39.42578125" style="303" customWidth="1"/>
    <col min="6659" max="6659" width="9" style="303" customWidth="1"/>
    <col min="6660" max="6660" width="12.28515625" style="303" customWidth="1"/>
    <col min="6661" max="6661" width="11.5703125" style="303" customWidth="1"/>
    <col min="6662" max="6662" width="12.42578125" style="303" customWidth="1"/>
    <col min="6663" max="6663" width="32.5703125" style="303" customWidth="1"/>
    <col min="6664" max="6664" width="36.85546875" style="303" customWidth="1"/>
    <col min="6665" max="6665" width="11.140625" style="303" customWidth="1"/>
    <col min="6666" max="6912" width="9.140625" style="303"/>
    <col min="6913" max="6913" width="6.28515625" style="303" customWidth="1"/>
    <col min="6914" max="6914" width="39.42578125" style="303" customWidth="1"/>
    <col min="6915" max="6915" width="9" style="303" customWidth="1"/>
    <col min="6916" max="6916" width="12.28515625" style="303" customWidth="1"/>
    <col min="6917" max="6917" width="11.5703125" style="303" customWidth="1"/>
    <col min="6918" max="6918" width="12.42578125" style="303" customWidth="1"/>
    <col min="6919" max="6919" width="32.5703125" style="303" customWidth="1"/>
    <col min="6920" max="6920" width="36.85546875" style="303" customWidth="1"/>
    <col min="6921" max="6921" width="11.140625" style="303" customWidth="1"/>
    <col min="6922" max="7168" width="9.140625" style="303"/>
    <col min="7169" max="7169" width="6.28515625" style="303" customWidth="1"/>
    <col min="7170" max="7170" width="39.42578125" style="303" customWidth="1"/>
    <col min="7171" max="7171" width="9" style="303" customWidth="1"/>
    <col min="7172" max="7172" width="12.28515625" style="303" customWidth="1"/>
    <col min="7173" max="7173" width="11.5703125" style="303" customWidth="1"/>
    <col min="7174" max="7174" width="12.42578125" style="303" customWidth="1"/>
    <col min="7175" max="7175" width="32.5703125" style="303" customWidth="1"/>
    <col min="7176" max="7176" width="36.85546875" style="303" customWidth="1"/>
    <col min="7177" max="7177" width="11.140625" style="303" customWidth="1"/>
    <col min="7178" max="7424" width="9.140625" style="303"/>
    <col min="7425" max="7425" width="6.28515625" style="303" customWidth="1"/>
    <col min="7426" max="7426" width="39.42578125" style="303" customWidth="1"/>
    <col min="7427" max="7427" width="9" style="303" customWidth="1"/>
    <col min="7428" max="7428" width="12.28515625" style="303" customWidth="1"/>
    <col min="7429" max="7429" width="11.5703125" style="303" customWidth="1"/>
    <col min="7430" max="7430" width="12.42578125" style="303" customWidth="1"/>
    <col min="7431" max="7431" width="32.5703125" style="303" customWidth="1"/>
    <col min="7432" max="7432" width="36.85546875" style="303" customWidth="1"/>
    <col min="7433" max="7433" width="11.140625" style="303" customWidth="1"/>
    <col min="7434" max="7680" width="9.140625" style="303"/>
    <col min="7681" max="7681" width="6.28515625" style="303" customWidth="1"/>
    <col min="7682" max="7682" width="39.42578125" style="303" customWidth="1"/>
    <col min="7683" max="7683" width="9" style="303" customWidth="1"/>
    <col min="7684" max="7684" width="12.28515625" style="303" customWidth="1"/>
    <col min="7685" max="7685" width="11.5703125" style="303" customWidth="1"/>
    <col min="7686" max="7686" width="12.42578125" style="303" customWidth="1"/>
    <col min="7687" max="7687" width="32.5703125" style="303" customWidth="1"/>
    <col min="7688" max="7688" width="36.85546875" style="303" customWidth="1"/>
    <col min="7689" max="7689" width="11.140625" style="303" customWidth="1"/>
    <col min="7690" max="7936" width="9.140625" style="303"/>
    <col min="7937" max="7937" width="6.28515625" style="303" customWidth="1"/>
    <col min="7938" max="7938" width="39.42578125" style="303" customWidth="1"/>
    <col min="7939" max="7939" width="9" style="303" customWidth="1"/>
    <col min="7940" max="7940" width="12.28515625" style="303" customWidth="1"/>
    <col min="7941" max="7941" width="11.5703125" style="303" customWidth="1"/>
    <col min="7942" max="7942" width="12.42578125" style="303" customWidth="1"/>
    <col min="7943" max="7943" width="32.5703125" style="303" customWidth="1"/>
    <col min="7944" max="7944" width="36.85546875" style="303" customWidth="1"/>
    <col min="7945" max="7945" width="11.140625" style="303" customWidth="1"/>
    <col min="7946" max="8192" width="9.140625" style="303"/>
    <col min="8193" max="8193" width="6.28515625" style="303" customWidth="1"/>
    <col min="8194" max="8194" width="39.42578125" style="303" customWidth="1"/>
    <col min="8195" max="8195" width="9" style="303" customWidth="1"/>
    <col min="8196" max="8196" width="12.28515625" style="303" customWidth="1"/>
    <col min="8197" max="8197" width="11.5703125" style="303" customWidth="1"/>
    <col min="8198" max="8198" width="12.42578125" style="303" customWidth="1"/>
    <col min="8199" max="8199" width="32.5703125" style="303" customWidth="1"/>
    <col min="8200" max="8200" width="36.85546875" style="303" customWidth="1"/>
    <col min="8201" max="8201" width="11.140625" style="303" customWidth="1"/>
    <col min="8202" max="8448" width="9.140625" style="303"/>
    <col min="8449" max="8449" width="6.28515625" style="303" customWidth="1"/>
    <col min="8450" max="8450" width="39.42578125" style="303" customWidth="1"/>
    <col min="8451" max="8451" width="9" style="303" customWidth="1"/>
    <col min="8452" max="8452" width="12.28515625" style="303" customWidth="1"/>
    <col min="8453" max="8453" width="11.5703125" style="303" customWidth="1"/>
    <col min="8454" max="8454" width="12.42578125" style="303" customWidth="1"/>
    <col min="8455" max="8455" width="32.5703125" style="303" customWidth="1"/>
    <col min="8456" max="8456" width="36.85546875" style="303" customWidth="1"/>
    <col min="8457" max="8457" width="11.140625" style="303" customWidth="1"/>
    <col min="8458" max="8704" width="9.140625" style="303"/>
    <col min="8705" max="8705" width="6.28515625" style="303" customWidth="1"/>
    <col min="8706" max="8706" width="39.42578125" style="303" customWidth="1"/>
    <col min="8707" max="8707" width="9" style="303" customWidth="1"/>
    <col min="8708" max="8708" width="12.28515625" style="303" customWidth="1"/>
    <col min="8709" max="8709" width="11.5703125" style="303" customWidth="1"/>
    <col min="8710" max="8710" width="12.42578125" style="303" customWidth="1"/>
    <col min="8711" max="8711" width="32.5703125" style="303" customWidth="1"/>
    <col min="8712" max="8712" width="36.85546875" style="303" customWidth="1"/>
    <col min="8713" max="8713" width="11.140625" style="303" customWidth="1"/>
    <col min="8714" max="8960" width="9.140625" style="303"/>
    <col min="8961" max="8961" width="6.28515625" style="303" customWidth="1"/>
    <col min="8962" max="8962" width="39.42578125" style="303" customWidth="1"/>
    <col min="8963" max="8963" width="9" style="303" customWidth="1"/>
    <col min="8964" max="8964" width="12.28515625" style="303" customWidth="1"/>
    <col min="8965" max="8965" width="11.5703125" style="303" customWidth="1"/>
    <col min="8966" max="8966" width="12.42578125" style="303" customWidth="1"/>
    <col min="8967" max="8967" width="32.5703125" style="303" customWidth="1"/>
    <col min="8968" max="8968" width="36.85546875" style="303" customWidth="1"/>
    <col min="8969" max="8969" width="11.140625" style="303" customWidth="1"/>
    <col min="8970" max="9216" width="9.140625" style="303"/>
    <col min="9217" max="9217" width="6.28515625" style="303" customWidth="1"/>
    <col min="9218" max="9218" width="39.42578125" style="303" customWidth="1"/>
    <col min="9219" max="9219" width="9" style="303" customWidth="1"/>
    <col min="9220" max="9220" width="12.28515625" style="303" customWidth="1"/>
    <col min="9221" max="9221" width="11.5703125" style="303" customWidth="1"/>
    <col min="9222" max="9222" width="12.42578125" style="303" customWidth="1"/>
    <col min="9223" max="9223" width="32.5703125" style="303" customWidth="1"/>
    <col min="9224" max="9224" width="36.85546875" style="303" customWidth="1"/>
    <col min="9225" max="9225" width="11.140625" style="303" customWidth="1"/>
    <col min="9226" max="9472" width="9.140625" style="303"/>
    <col min="9473" max="9473" width="6.28515625" style="303" customWidth="1"/>
    <col min="9474" max="9474" width="39.42578125" style="303" customWidth="1"/>
    <col min="9475" max="9475" width="9" style="303" customWidth="1"/>
    <col min="9476" max="9476" width="12.28515625" style="303" customWidth="1"/>
    <col min="9477" max="9477" width="11.5703125" style="303" customWidth="1"/>
    <col min="9478" max="9478" width="12.42578125" style="303" customWidth="1"/>
    <col min="9479" max="9479" width="32.5703125" style="303" customWidth="1"/>
    <col min="9480" max="9480" width="36.85546875" style="303" customWidth="1"/>
    <col min="9481" max="9481" width="11.140625" style="303" customWidth="1"/>
    <col min="9482" max="9728" width="9.140625" style="303"/>
    <col min="9729" max="9729" width="6.28515625" style="303" customWidth="1"/>
    <col min="9730" max="9730" width="39.42578125" style="303" customWidth="1"/>
    <col min="9731" max="9731" width="9" style="303" customWidth="1"/>
    <col min="9732" max="9732" width="12.28515625" style="303" customWidth="1"/>
    <col min="9733" max="9733" width="11.5703125" style="303" customWidth="1"/>
    <col min="9734" max="9734" width="12.42578125" style="303" customWidth="1"/>
    <col min="9735" max="9735" width="32.5703125" style="303" customWidth="1"/>
    <col min="9736" max="9736" width="36.85546875" style="303" customWidth="1"/>
    <col min="9737" max="9737" width="11.140625" style="303" customWidth="1"/>
    <col min="9738" max="9984" width="9.140625" style="303"/>
    <col min="9985" max="9985" width="6.28515625" style="303" customWidth="1"/>
    <col min="9986" max="9986" width="39.42578125" style="303" customWidth="1"/>
    <col min="9987" max="9987" width="9" style="303" customWidth="1"/>
    <col min="9988" max="9988" width="12.28515625" style="303" customWidth="1"/>
    <col min="9989" max="9989" width="11.5703125" style="303" customWidth="1"/>
    <col min="9990" max="9990" width="12.42578125" style="303" customWidth="1"/>
    <col min="9991" max="9991" width="32.5703125" style="303" customWidth="1"/>
    <col min="9992" max="9992" width="36.85546875" style="303" customWidth="1"/>
    <col min="9993" max="9993" width="11.140625" style="303" customWidth="1"/>
    <col min="9994" max="10240" width="9.140625" style="303"/>
    <col min="10241" max="10241" width="6.28515625" style="303" customWidth="1"/>
    <col min="10242" max="10242" width="39.42578125" style="303" customWidth="1"/>
    <col min="10243" max="10243" width="9" style="303" customWidth="1"/>
    <col min="10244" max="10244" width="12.28515625" style="303" customWidth="1"/>
    <col min="10245" max="10245" width="11.5703125" style="303" customWidth="1"/>
    <col min="10246" max="10246" width="12.42578125" style="303" customWidth="1"/>
    <col min="10247" max="10247" width="32.5703125" style="303" customWidth="1"/>
    <col min="10248" max="10248" width="36.85546875" style="303" customWidth="1"/>
    <col min="10249" max="10249" width="11.140625" style="303" customWidth="1"/>
    <col min="10250" max="10496" width="9.140625" style="303"/>
    <col min="10497" max="10497" width="6.28515625" style="303" customWidth="1"/>
    <col min="10498" max="10498" width="39.42578125" style="303" customWidth="1"/>
    <col min="10499" max="10499" width="9" style="303" customWidth="1"/>
    <col min="10500" max="10500" width="12.28515625" style="303" customWidth="1"/>
    <col min="10501" max="10501" width="11.5703125" style="303" customWidth="1"/>
    <col min="10502" max="10502" width="12.42578125" style="303" customWidth="1"/>
    <col min="10503" max="10503" width="32.5703125" style="303" customWidth="1"/>
    <col min="10504" max="10504" width="36.85546875" style="303" customWidth="1"/>
    <col min="10505" max="10505" width="11.140625" style="303" customWidth="1"/>
    <col min="10506" max="10752" width="9.140625" style="303"/>
    <col min="10753" max="10753" width="6.28515625" style="303" customWidth="1"/>
    <col min="10754" max="10754" width="39.42578125" style="303" customWidth="1"/>
    <col min="10755" max="10755" width="9" style="303" customWidth="1"/>
    <col min="10756" max="10756" width="12.28515625" style="303" customWidth="1"/>
    <col min="10757" max="10757" width="11.5703125" style="303" customWidth="1"/>
    <col min="10758" max="10758" width="12.42578125" style="303" customWidth="1"/>
    <col min="10759" max="10759" width="32.5703125" style="303" customWidth="1"/>
    <col min="10760" max="10760" width="36.85546875" style="303" customWidth="1"/>
    <col min="10761" max="10761" width="11.140625" style="303" customWidth="1"/>
    <col min="10762" max="11008" width="9.140625" style="303"/>
    <col min="11009" max="11009" width="6.28515625" style="303" customWidth="1"/>
    <col min="11010" max="11010" width="39.42578125" style="303" customWidth="1"/>
    <col min="11011" max="11011" width="9" style="303" customWidth="1"/>
    <col min="11012" max="11012" width="12.28515625" style="303" customWidth="1"/>
    <col min="11013" max="11013" width="11.5703125" style="303" customWidth="1"/>
    <col min="11014" max="11014" width="12.42578125" style="303" customWidth="1"/>
    <col min="11015" max="11015" width="32.5703125" style="303" customWidth="1"/>
    <col min="11016" max="11016" width="36.85546875" style="303" customWidth="1"/>
    <col min="11017" max="11017" width="11.140625" style="303" customWidth="1"/>
    <col min="11018" max="11264" width="9.140625" style="303"/>
    <col min="11265" max="11265" width="6.28515625" style="303" customWidth="1"/>
    <col min="11266" max="11266" width="39.42578125" style="303" customWidth="1"/>
    <col min="11267" max="11267" width="9" style="303" customWidth="1"/>
    <col min="11268" max="11268" width="12.28515625" style="303" customWidth="1"/>
    <col min="11269" max="11269" width="11.5703125" style="303" customWidth="1"/>
    <col min="11270" max="11270" width="12.42578125" style="303" customWidth="1"/>
    <col min="11271" max="11271" width="32.5703125" style="303" customWidth="1"/>
    <col min="11272" max="11272" width="36.85546875" style="303" customWidth="1"/>
    <col min="11273" max="11273" width="11.140625" style="303" customWidth="1"/>
    <col min="11274" max="11520" width="9.140625" style="303"/>
    <col min="11521" max="11521" width="6.28515625" style="303" customWidth="1"/>
    <col min="11522" max="11522" width="39.42578125" style="303" customWidth="1"/>
    <col min="11523" max="11523" width="9" style="303" customWidth="1"/>
    <col min="11524" max="11524" width="12.28515625" style="303" customWidth="1"/>
    <col min="11525" max="11525" width="11.5703125" style="303" customWidth="1"/>
    <col min="11526" max="11526" width="12.42578125" style="303" customWidth="1"/>
    <col min="11527" max="11527" width="32.5703125" style="303" customWidth="1"/>
    <col min="11528" max="11528" width="36.85546875" style="303" customWidth="1"/>
    <col min="11529" max="11529" width="11.140625" style="303" customWidth="1"/>
    <col min="11530" max="11776" width="9.140625" style="303"/>
    <col min="11777" max="11777" width="6.28515625" style="303" customWidth="1"/>
    <col min="11778" max="11778" width="39.42578125" style="303" customWidth="1"/>
    <col min="11779" max="11779" width="9" style="303" customWidth="1"/>
    <col min="11780" max="11780" width="12.28515625" style="303" customWidth="1"/>
    <col min="11781" max="11781" width="11.5703125" style="303" customWidth="1"/>
    <col min="11782" max="11782" width="12.42578125" style="303" customWidth="1"/>
    <col min="11783" max="11783" width="32.5703125" style="303" customWidth="1"/>
    <col min="11784" max="11784" width="36.85546875" style="303" customWidth="1"/>
    <col min="11785" max="11785" width="11.140625" style="303" customWidth="1"/>
    <col min="11786" max="12032" width="9.140625" style="303"/>
    <col min="12033" max="12033" width="6.28515625" style="303" customWidth="1"/>
    <col min="12034" max="12034" width="39.42578125" style="303" customWidth="1"/>
    <col min="12035" max="12035" width="9" style="303" customWidth="1"/>
    <col min="12036" max="12036" width="12.28515625" style="303" customWidth="1"/>
    <col min="12037" max="12037" width="11.5703125" style="303" customWidth="1"/>
    <col min="12038" max="12038" width="12.42578125" style="303" customWidth="1"/>
    <col min="12039" max="12039" width="32.5703125" style="303" customWidth="1"/>
    <col min="12040" max="12040" width="36.85546875" style="303" customWidth="1"/>
    <col min="12041" max="12041" width="11.140625" style="303" customWidth="1"/>
    <col min="12042" max="12288" width="9.140625" style="303"/>
    <col min="12289" max="12289" width="6.28515625" style="303" customWidth="1"/>
    <col min="12290" max="12290" width="39.42578125" style="303" customWidth="1"/>
    <col min="12291" max="12291" width="9" style="303" customWidth="1"/>
    <col min="12292" max="12292" width="12.28515625" style="303" customWidth="1"/>
    <col min="12293" max="12293" width="11.5703125" style="303" customWidth="1"/>
    <col min="12294" max="12294" width="12.42578125" style="303" customWidth="1"/>
    <col min="12295" max="12295" width="32.5703125" style="303" customWidth="1"/>
    <col min="12296" max="12296" width="36.85546875" style="303" customWidth="1"/>
    <col min="12297" max="12297" width="11.140625" style="303" customWidth="1"/>
    <col min="12298" max="12544" width="9.140625" style="303"/>
    <col min="12545" max="12545" width="6.28515625" style="303" customWidth="1"/>
    <col min="12546" max="12546" width="39.42578125" style="303" customWidth="1"/>
    <col min="12547" max="12547" width="9" style="303" customWidth="1"/>
    <col min="12548" max="12548" width="12.28515625" style="303" customWidth="1"/>
    <col min="12549" max="12549" width="11.5703125" style="303" customWidth="1"/>
    <col min="12550" max="12550" width="12.42578125" style="303" customWidth="1"/>
    <col min="12551" max="12551" width="32.5703125" style="303" customWidth="1"/>
    <col min="12552" max="12552" width="36.85546875" style="303" customWidth="1"/>
    <col min="12553" max="12553" width="11.140625" style="303" customWidth="1"/>
    <col min="12554" max="12800" width="9.140625" style="303"/>
    <col min="12801" max="12801" width="6.28515625" style="303" customWidth="1"/>
    <col min="12802" max="12802" width="39.42578125" style="303" customWidth="1"/>
    <col min="12803" max="12803" width="9" style="303" customWidth="1"/>
    <col min="12804" max="12804" width="12.28515625" style="303" customWidth="1"/>
    <col min="12805" max="12805" width="11.5703125" style="303" customWidth="1"/>
    <col min="12806" max="12806" width="12.42578125" style="303" customWidth="1"/>
    <col min="12807" max="12807" width="32.5703125" style="303" customWidth="1"/>
    <col min="12808" max="12808" width="36.85546875" style="303" customWidth="1"/>
    <col min="12809" max="12809" width="11.140625" style="303" customWidth="1"/>
    <col min="12810" max="13056" width="9.140625" style="303"/>
    <col min="13057" max="13057" width="6.28515625" style="303" customWidth="1"/>
    <col min="13058" max="13058" width="39.42578125" style="303" customWidth="1"/>
    <col min="13059" max="13059" width="9" style="303" customWidth="1"/>
    <col min="13060" max="13060" width="12.28515625" style="303" customWidth="1"/>
    <col min="13061" max="13061" width="11.5703125" style="303" customWidth="1"/>
    <col min="13062" max="13062" width="12.42578125" style="303" customWidth="1"/>
    <col min="13063" max="13063" width="32.5703125" style="303" customWidth="1"/>
    <col min="13064" max="13064" width="36.85546875" style="303" customWidth="1"/>
    <col min="13065" max="13065" width="11.140625" style="303" customWidth="1"/>
    <col min="13066" max="13312" width="9.140625" style="303"/>
    <col min="13313" max="13313" width="6.28515625" style="303" customWidth="1"/>
    <col min="13314" max="13314" width="39.42578125" style="303" customWidth="1"/>
    <col min="13315" max="13315" width="9" style="303" customWidth="1"/>
    <col min="13316" max="13316" width="12.28515625" style="303" customWidth="1"/>
    <col min="13317" max="13317" width="11.5703125" style="303" customWidth="1"/>
    <col min="13318" max="13318" width="12.42578125" style="303" customWidth="1"/>
    <col min="13319" max="13319" width="32.5703125" style="303" customWidth="1"/>
    <col min="13320" max="13320" width="36.85546875" style="303" customWidth="1"/>
    <col min="13321" max="13321" width="11.140625" style="303" customWidth="1"/>
    <col min="13322" max="13568" width="9.140625" style="303"/>
    <col min="13569" max="13569" width="6.28515625" style="303" customWidth="1"/>
    <col min="13570" max="13570" width="39.42578125" style="303" customWidth="1"/>
    <col min="13571" max="13571" width="9" style="303" customWidth="1"/>
    <col min="13572" max="13572" width="12.28515625" style="303" customWidth="1"/>
    <col min="13573" max="13573" width="11.5703125" style="303" customWidth="1"/>
    <col min="13574" max="13574" width="12.42578125" style="303" customWidth="1"/>
    <col min="13575" max="13575" width="32.5703125" style="303" customWidth="1"/>
    <col min="13576" max="13576" width="36.85546875" style="303" customWidth="1"/>
    <col min="13577" max="13577" width="11.140625" style="303" customWidth="1"/>
    <col min="13578" max="13824" width="9.140625" style="303"/>
    <col min="13825" max="13825" width="6.28515625" style="303" customWidth="1"/>
    <col min="13826" max="13826" width="39.42578125" style="303" customWidth="1"/>
    <col min="13827" max="13827" width="9" style="303" customWidth="1"/>
    <col min="13828" max="13828" width="12.28515625" style="303" customWidth="1"/>
    <col min="13829" max="13829" width="11.5703125" style="303" customWidth="1"/>
    <col min="13830" max="13830" width="12.42578125" style="303" customWidth="1"/>
    <col min="13831" max="13831" width="32.5703125" style="303" customWidth="1"/>
    <col min="13832" max="13832" width="36.85546875" style="303" customWidth="1"/>
    <col min="13833" max="13833" width="11.140625" style="303" customWidth="1"/>
    <col min="13834" max="14080" width="9.140625" style="303"/>
    <col min="14081" max="14081" width="6.28515625" style="303" customWidth="1"/>
    <col min="14082" max="14082" width="39.42578125" style="303" customWidth="1"/>
    <col min="14083" max="14083" width="9" style="303" customWidth="1"/>
    <col min="14084" max="14084" width="12.28515625" style="303" customWidth="1"/>
    <col min="14085" max="14085" width="11.5703125" style="303" customWidth="1"/>
    <col min="14086" max="14086" width="12.42578125" style="303" customWidth="1"/>
    <col min="14087" max="14087" width="32.5703125" style="303" customWidth="1"/>
    <col min="14088" max="14088" width="36.85546875" style="303" customWidth="1"/>
    <col min="14089" max="14089" width="11.140625" style="303" customWidth="1"/>
    <col min="14090" max="14336" width="9.140625" style="303"/>
    <col min="14337" max="14337" width="6.28515625" style="303" customWidth="1"/>
    <col min="14338" max="14338" width="39.42578125" style="303" customWidth="1"/>
    <col min="14339" max="14339" width="9" style="303" customWidth="1"/>
    <col min="14340" max="14340" width="12.28515625" style="303" customWidth="1"/>
    <col min="14341" max="14341" width="11.5703125" style="303" customWidth="1"/>
    <col min="14342" max="14342" width="12.42578125" style="303" customWidth="1"/>
    <col min="14343" max="14343" width="32.5703125" style="303" customWidth="1"/>
    <col min="14344" max="14344" width="36.85546875" style="303" customWidth="1"/>
    <col min="14345" max="14345" width="11.140625" style="303" customWidth="1"/>
    <col min="14346" max="14592" width="9.140625" style="303"/>
    <col min="14593" max="14593" width="6.28515625" style="303" customWidth="1"/>
    <col min="14594" max="14594" width="39.42578125" style="303" customWidth="1"/>
    <col min="14595" max="14595" width="9" style="303" customWidth="1"/>
    <col min="14596" max="14596" width="12.28515625" style="303" customWidth="1"/>
    <col min="14597" max="14597" width="11.5703125" style="303" customWidth="1"/>
    <col min="14598" max="14598" width="12.42578125" style="303" customWidth="1"/>
    <col min="14599" max="14599" width="32.5703125" style="303" customWidth="1"/>
    <col min="14600" max="14600" width="36.85546875" style="303" customWidth="1"/>
    <col min="14601" max="14601" width="11.140625" style="303" customWidth="1"/>
    <col min="14602" max="14848" width="9.140625" style="303"/>
    <col min="14849" max="14849" width="6.28515625" style="303" customWidth="1"/>
    <col min="14850" max="14850" width="39.42578125" style="303" customWidth="1"/>
    <col min="14851" max="14851" width="9" style="303" customWidth="1"/>
    <col min="14852" max="14852" width="12.28515625" style="303" customWidth="1"/>
    <col min="14853" max="14853" width="11.5703125" style="303" customWidth="1"/>
    <col min="14854" max="14854" width="12.42578125" style="303" customWidth="1"/>
    <col min="14855" max="14855" width="32.5703125" style="303" customWidth="1"/>
    <col min="14856" max="14856" width="36.85546875" style="303" customWidth="1"/>
    <col min="14857" max="14857" width="11.140625" style="303" customWidth="1"/>
    <col min="14858" max="15104" width="9.140625" style="303"/>
    <col min="15105" max="15105" width="6.28515625" style="303" customWidth="1"/>
    <col min="15106" max="15106" width="39.42578125" style="303" customWidth="1"/>
    <col min="15107" max="15107" width="9" style="303" customWidth="1"/>
    <col min="15108" max="15108" width="12.28515625" style="303" customWidth="1"/>
    <col min="15109" max="15109" width="11.5703125" style="303" customWidth="1"/>
    <col min="15110" max="15110" width="12.42578125" style="303" customWidth="1"/>
    <col min="15111" max="15111" width="32.5703125" style="303" customWidth="1"/>
    <col min="15112" max="15112" width="36.85546875" style="303" customWidth="1"/>
    <col min="15113" max="15113" width="11.140625" style="303" customWidth="1"/>
    <col min="15114" max="15360" width="9.140625" style="303"/>
    <col min="15361" max="15361" width="6.28515625" style="303" customWidth="1"/>
    <col min="15362" max="15362" width="39.42578125" style="303" customWidth="1"/>
    <col min="15363" max="15363" width="9" style="303" customWidth="1"/>
    <col min="15364" max="15364" width="12.28515625" style="303" customWidth="1"/>
    <col min="15365" max="15365" width="11.5703125" style="303" customWidth="1"/>
    <col min="15366" max="15366" width="12.42578125" style="303" customWidth="1"/>
    <col min="15367" max="15367" width="32.5703125" style="303" customWidth="1"/>
    <col min="15368" max="15368" width="36.85546875" style="303" customWidth="1"/>
    <col min="15369" max="15369" width="11.140625" style="303" customWidth="1"/>
    <col min="15370" max="15616" width="9.140625" style="303"/>
    <col min="15617" max="15617" width="6.28515625" style="303" customWidth="1"/>
    <col min="15618" max="15618" width="39.42578125" style="303" customWidth="1"/>
    <col min="15619" max="15619" width="9" style="303" customWidth="1"/>
    <col min="15620" max="15620" width="12.28515625" style="303" customWidth="1"/>
    <col min="15621" max="15621" width="11.5703125" style="303" customWidth="1"/>
    <col min="15622" max="15622" width="12.42578125" style="303" customWidth="1"/>
    <col min="15623" max="15623" width="32.5703125" style="303" customWidth="1"/>
    <col min="15624" max="15624" width="36.85546875" style="303" customWidth="1"/>
    <col min="15625" max="15625" width="11.140625" style="303" customWidth="1"/>
    <col min="15626" max="15872" width="9.140625" style="303"/>
    <col min="15873" max="15873" width="6.28515625" style="303" customWidth="1"/>
    <col min="15874" max="15874" width="39.42578125" style="303" customWidth="1"/>
    <col min="15875" max="15875" width="9" style="303" customWidth="1"/>
    <col min="15876" max="15876" width="12.28515625" style="303" customWidth="1"/>
    <col min="15877" max="15877" width="11.5703125" style="303" customWidth="1"/>
    <col min="15878" max="15878" width="12.42578125" style="303" customWidth="1"/>
    <col min="15879" max="15879" width="32.5703125" style="303" customWidth="1"/>
    <col min="15880" max="15880" width="36.85546875" style="303" customWidth="1"/>
    <col min="15881" max="15881" width="11.140625" style="303" customWidth="1"/>
    <col min="15882" max="16128" width="9.140625" style="303"/>
    <col min="16129" max="16129" width="6.28515625" style="303" customWidth="1"/>
    <col min="16130" max="16130" width="39.42578125" style="303" customWidth="1"/>
    <col min="16131" max="16131" width="9" style="303" customWidth="1"/>
    <col min="16132" max="16132" width="12.28515625" style="303" customWidth="1"/>
    <col min="16133" max="16133" width="11.5703125" style="303" customWidth="1"/>
    <col min="16134" max="16134" width="12.42578125" style="303" customWidth="1"/>
    <col min="16135" max="16135" width="32.5703125" style="303" customWidth="1"/>
    <col min="16136" max="16136" width="36.85546875" style="303" customWidth="1"/>
    <col min="16137" max="16137" width="11.140625" style="303" customWidth="1"/>
    <col min="16138" max="16384" width="9.140625" style="303"/>
  </cols>
  <sheetData>
    <row r="1" spans="1:8" ht="16.5" x14ac:dyDescent="0.25">
      <c r="B1" s="304" t="s">
        <v>591</v>
      </c>
      <c r="E1" s="305"/>
    </row>
    <row r="2" spans="1:8" ht="16.5" x14ac:dyDescent="0.2">
      <c r="A2" s="454" t="s">
        <v>592</v>
      </c>
      <c r="B2" s="454"/>
      <c r="C2" s="454"/>
      <c r="D2" s="454"/>
      <c r="E2" s="454"/>
      <c r="F2" s="454"/>
      <c r="G2" s="454"/>
    </row>
    <row r="3" spans="1:8" ht="16.5" x14ac:dyDescent="0.2">
      <c r="A3" s="455"/>
      <c r="B3" s="455"/>
      <c r="C3" s="455"/>
      <c r="D3" s="455"/>
      <c r="E3" s="455"/>
      <c r="F3" s="455"/>
      <c r="G3" s="455"/>
    </row>
    <row r="4" spans="1:8" ht="49.5" x14ac:dyDescent="0.2">
      <c r="A4" s="307" t="s">
        <v>69</v>
      </c>
      <c r="B4" s="308" t="s">
        <v>593</v>
      </c>
      <c r="C4" s="309" t="s">
        <v>594</v>
      </c>
      <c r="D4" s="308" t="s">
        <v>595</v>
      </c>
      <c r="E4" s="310" t="s">
        <v>192</v>
      </c>
      <c r="F4" s="308" t="s">
        <v>596</v>
      </c>
      <c r="G4" s="307" t="s">
        <v>78</v>
      </c>
    </row>
    <row r="5" spans="1:8" ht="37.5" x14ac:dyDescent="0.2">
      <c r="A5" s="294">
        <v>1</v>
      </c>
      <c r="B5" s="311" t="s">
        <v>91</v>
      </c>
      <c r="C5" s="294" t="s">
        <v>206</v>
      </c>
      <c r="D5" s="294">
        <v>20</v>
      </c>
      <c r="E5" s="312">
        <v>90000</v>
      </c>
      <c r="F5" s="313">
        <f>E5*D5</f>
        <v>1800000</v>
      </c>
      <c r="G5" s="311" t="s">
        <v>597</v>
      </c>
      <c r="H5" s="314">
        <v>182</v>
      </c>
    </row>
    <row r="6" spans="1:8" ht="37.5" x14ac:dyDescent="0.2">
      <c r="A6" s="296">
        <v>2</v>
      </c>
      <c r="B6" s="315" t="s">
        <v>98</v>
      </c>
      <c r="C6" s="296" t="s">
        <v>89</v>
      </c>
      <c r="D6" s="296">
        <v>4</v>
      </c>
      <c r="E6" s="316">
        <v>200000</v>
      </c>
      <c r="F6" s="317">
        <f t="shared" ref="F6:F17" si="0">E6*D6</f>
        <v>800000</v>
      </c>
      <c r="G6" s="315" t="s">
        <v>598</v>
      </c>
      <c r="H6" s="306">
        <v>30</v>
      </c>
    </row>
    <row r="7" spans="1:8" ht="18.75" x14ac:dyDescent="0.2">
      <c r="A7" s="296">
        <v>3</v>
      </c>
      <c r="B7" s="315" t="s">
        <v>113</v>
      </c>
      <c r="C7" s="296" t="s">
        <v>206</v>
      </c>
      <c r="D7" s="296">
        <v>1</v>
      </c>
      <c r="E7" s="316">
        <v>3000000</v>
      </c>
      <c r="F7" s="317">
        <f t="shared" si="0"/>
        <v>3000000</v>
      </c>
      <c r="G7" s="315" t="s">
        <v>599</v>
      </c>
      <c r="H7" s="306">
        <v>4</v>
      </c>
    </row>
    <row r="8" spans="1:8" ht="37.5" x14ac:dyDescent="0.2">
      <c r="A8" s="296">
        <v>4</v>
      </c>
      <c r="B8" s="315" t="s">
        <v>600</v>
      </c>
      <c r="C8" s="318" t="s">
        <v>92</v>
      </c>
      <c r="D8" s="318">
        <v>3</v>
      </c>
      <c r="E8" s="316">
        <v>250000</v>
      </c>
      <c r="F8" s="317">
        <f t="shared" si="0"/>
        <v>750000</v>
      </c>
      <c r="G8" s="315" t="s">
        <v>601</v>
      </c>
    </row>
    <row r="9" spans="1:8" ht="37.5" x14ac:dyDescent="0.2">
      <c r="A9" s="296">
        <v>5</v>
      </c>
      <c r="B9" s="319" t="s">
        <v>602</v>
      </c>
      <c r="C9" s="318" t="s">
        <v>92</v>
      </c>
      <c r="D9" s="320">
        <v>2</v>
      </c>
      <c r="E9" s="316">
        <v>250000</v>
      </c>
      <c r="F9" s="317">
        <f t="shared" si="0"/>
        <v>500000</v>
      </c>
      <c r="G9" s="319" t="s">
        <v>603</v>
      </c>
    </row>
    <row r="10" spans="1:8" ht="37.5" x14ac:dyDescent="0.2">
      <c r="A10" s="296">
        <v>6</v>
      </c>
      <c r="B10" s="315" t="s">
        <v>604</v>
      </c>
      <c r="C10" s="320" t="s">
        <v>206</v>
      </c>
      <c r="D10" s="320">
        <v>1</v>
      </c>
      <c r="E10" s="317">
        <v>2000000</v>
      </c>
      <c r="F10" s="317">
        <f t="shared" si="0"/>
        <v>2000000</v>
      </c>
      <c r="G10" s="319" t="s">
        <v>605</v>
      </c>
    </row>
    <row r="11" spans="1:8" ht="37.5" x14ac:dyDescent="0.2">
      <c r="A11" s="296">
        <v>7</v>
      </c>
      <c r="B11" s="315" t="s">
        <v>606</v>
      </c>
      <c r="C11" s="320" t="s">
        <v>92</v>
      </c>
      <c r="D11" s="320">
        <v>1</v>
      </c>
      <c r="E11" s="317">
        <f>250000*3</f>
        <v>750000</v>
      </c>
      <c r="F11" s="317">
        <f t="shared" si="0"/>
        <v>750000</v>
      </c>
      <c r="G11" s="319" t="s">
        <v>607</v>
      </c>
    </row>
    <row r="12" spans="1:8" ht="37.5" x14ac:dyDescent="0.2">
      <c r="A12" s="296">
        <v>8</v>
      </c>
      <c r="B12" s="315" t="s">
        <v>608</v>
      </c>
      <c r="C12" s="296" t="s">
        <v>609</v>
      </c>
      <c r="D12" s="296">
        <v>1</v>
      </c>
      <c r="E12" s="317">
        <v>300000</v>
      </c>
      <c r="F12" s="317">
        <f t="shared" si="0"/>
        <v>300000</v>
      </c>
      <c r="G12" s="315" t="s">
        <v>610</v>
      </c>
    </row>
    <row r="13" spans="1:8" ht="37.5" x14ac:dyDescent="0.2">
      <c r="A13" s="296">
        <v>9</v>
      </c>
      <c r="B13" s="315" t="s">
        <v>611</v>
      </c>
      <c r="C13" s="296" t="s">
        <v>612</v>
      </c>
      <c r="D13" s="296">
        <v>1</v>
      </c>
      <c r="E13" s="317">
        <v>1000000</v>
      </c>
      <c r="F13" s="317">
        <f t="shared" si="0"/>
        <v>1000000</v>
      </c>
      <c r="G13" s="315" t="s">
        <v>613</v>
      </c>
    </row>
    <row r="14" spans="1:8" ht="37.5" x14ac:dyDescent="0.2">
      <c r="A14" s="296">
        <v>10</v>
      </c>
      <c r="B14" s="315" t="s">
        <v>614</v>
      </c>
      <c r="C14" s="296" t="s">
        <v>92</v>
      </c>
      <c r="D14" s="296">
        <v>1</v>
      </c>
      <c r="E14" s="317">
        <v>1500000</v>
      </c>
      <c r="F14" s="317">
        <f t="shared" si="0"/>
        <v>1500000</v>
      </c>
      <c r="G14" s="315" t="s">
        <v>615</v>
      </c>
    </row>
    <row r="15" spans="1:8" ht="56.25" x14ac:dyDescent="0.2">
      <c r="A15" s="296">
        <v>11</v>
      </c>
      <c r="B15" s="315" t="s">
        <v>616</v>
      </c>
      <c r="C15" s="296" t="s">
        <v>92</v>
      </c>
      <c r="D15" s="296">
        <v>1</v>
      </c>
      <c r="E15" s="317">
        <v>2500000</v>
      </c>
      <c r="F15" s="317">
        <f t="shared" si="0"/>
        <v>2500000</v>
      </c>
      <c r="G15" s="315" t="s">
        <v>617</v>
      </c>
    </row>
    <row r="16" spans="1:8" ht="37.5" x14ac:dyDescent="0.2">
      <c r="A16" s="296">
        <v>12</v>
      </c>
      <c r="B16" s="315" t="s">
        <v>618</v>
      </c>
      <c r="C16" s="296" t="s">
        <v>92</v>
      </c>
      <c r="D16" s="296">
        <v>1</v>
      </c>
      <c r="E16" s="317">
        <v>1000000</v>
      </c>
      <c r="F16" s="317">
        <f t="shared" si="0"/>
        <v>1000000</v>
      </c>
      <c r="G16" s="315" t="s">
        <v>619</v>
      </c>
    </row>
    <row r="17" spans="1:9" ht="18.75" x14ac:dyDescent="0.2">
      <c r="A17" s="296">
        <v>13</v>
      </c>
      <c r="B17" s="315" t="s">
        <v>620</v>
      </c>
      <c r="C17" s="296" t="s">
        <v>89</v>
      </c>
      <c r="D17" s="296">
        <v>2</v>
      </c>
      <c r="E17" s="317">
        <v>500000</v>
      </c>
      <c r="F17" s="317">
        <f t="shared" si="0"/>
        <v>1000000</v>
      </c>
      <c r="G17" s="315" t="s">
        <v>621</v>
      </c>
    </row>
    <row r="18" spans="1:9" ht="18.75" x14ac:dyDescent="0.2">
      <c r="A18" s="456" t="s">
        <v>622</v>
      </c>
      <c r="B18" s="457"/>
      <c r="C18" s="321"/>
      <c r="D18" s="97"/>
      <c r="E18" s="322"/>
      <c r="F18" s="323">
        <f>SUM(F5:F17)</f>
        <v>16900000</v>
      </c>
      <c r="G18" s="324"/>
    </row>
    <row r="19" spans="1:9" s="325" customFormat="1" ht="18.75" x14ac:dyDescent="0.3">
      <c r="A19" s="439" t="str">
        <f>" Bằng chữ: "&amp;[1]!VND(F18)&amp;" đồng./."</f>
        <v xml:space="preserve"> Bằng chữ: Mười sáu triệu, chín trăm ngàn đồng./.</v>
      </c>
      <c r="B19" s="440"/>
      <c r="C19" s="440"/>
      <c r="D19" s="440"/>
      <c r="E19" s="440"/>
      <c r="F19" s="440"/>
      <c r="G19" s="441"/>
      <c r="H19" s="401"/>
    </row>
    <row r="20" spans="1:9" s="326" customFormat="1" ht="18.75" x14ac:dyDescent="0.3">
      <c r="E20" s="327"/>
      <c r="F20" s="327"/>
      <c r="H20" s="328"/>
      <c r="I20" s="81"/>
    </row>
  </sheetData>
  <mergeCells count="4">
    <mergeCell ref="A19:G19"/>
    <mergeCell ref="A2:G2"/>
    <mergeCell ref="A3:G3"/>
    <mergeCell ref="A18:B18"/>
  </mergeCells>
  <pageMargins left="0.7" right="0.57999999999999996" top="0.75" bottom="0.75" header="0.3" footer="0.3"/>
  <pageSetup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16" workbookViewId="0">
      <selection activeCell="K26" sqref="K26"/>
    </sheetView>
  </sheetViews>
  <sheetFormatPr defaultRowHeight="12.75" x14ac:dyDescent="0.2"/>
  <cols>
    <col min="1" max="1" width="4.42578125" style="86" customWidth="1"/>
    <col min="2" max="2" width="40.5703125" style="86" customWidth="1"/>
    <col min="3" max="3" width="10.5703125" style="86" customWidth="1"/>
    <col min="4" max="4" width="9.7109375" style="86" customWidth="1"/>
    <col min="5" max="5" width="13.85546875" style="86" customWidth="1"/>
    <col min="6" max="6" width="15.7109375" style="86" customWidth="1"/>
    <col min="7" max="256" width="9.140625" style="86"/>
    <col min="257" max="257" width="4.42578125" style="86" customWidth="1"/>
    <col min="258" max="258" width="40.5703125" style="86" customWidth="1"/>
    <col min="259" max="259" width="10.5703125" style="86" customWidth="1"/>
    <col min="260" max="260" width="9.7109375" style="86" customWidth="1"/>
    <col min="261" max="261" width="13.85546875" style="86" customWidth="1"/>
    <col min="262" max="262" width="15.7109375" style="86" customWidth="1"/>
    <col min="263" max="512" width="9.140625" style="86"/>
    <col min="513" max="513" width="4.42578125" style="86" customWidth="1"/>
    <col min="514" max="514" width="40.5703125" style="86" customWidth="1"/>
    <col min="515" max="515" width="10.5703125" style="86" customWidth="1"/>
    <col min="516" max="516" width="9.7109375" style="86" customWidth="1"/>
    <col min="517" max="517" width="13.85546875" style="86" customWidth="1"/>
    <col min="518" max="518" width="15.7109375" style="86" customWidth="1"/>
    <col min="519" max="768" width="9.140625" style="86"/>
    <col min="769" max="769" width="4.42578125" style="86" customWidth="1"/>
    <col min="770" max="770" width="40.5703125" style="86" customWidth="1"/>
    <col min="771" max="771" width="10.5703125" style="86" customWidth="1"/>
    <col min="772" max="772" width="9.7109375" style="86" customWidth="1"/>
    <col min="773" max="773" width="13.85546875" style="86" customWidth="1"/>
    <col min="774" max="774" width="15.7109375" style="86" customWidth="1"/>
    <col min="775" max="1024" width="9.140625" style="86"/>
    <col min="1025" max="1025" width="4.42578125" style="86" customWidth="1"/>
    <col min="1026" max="1026" width="40.5703125" style="86" customWidth="1"/>
    <col min="1027" max="1027" width="10.5703125" style="86" customWidth="1"/>
    <col min="1028" max="1028" width="9.7109375" style="86" customWidth="1"/>
    <col min="1029" max="1029" width="13.85546875" style="86" customWidth="1"/>
    <col min="1030" max="1030" width="15.7109375" style="86" customWidth="1"/>
    <col min="1031" max="1280" width="9.140625" style="86"/>
    <col min="1281" max="1281" width="4.42578125" style="86" customWidth="1"/>
    <col min="1282" max="1282" width="40.5703125" style="86" customWidth="1"/>
    <col min="1283" max="1283" width="10.5703125" style="86" customWidth="1"/>
    <col min="1284" max="1284" width="9.7109375" style="86" customWidth="1"/>
    <col min="1285" max="1285" width="13.85546875" style="86" customWidth="1"/>
    <col min="1286" max="1286" width="15.7109375" style="86" customWidth="1"/>
    <col min="1287" max="1536" width="9.140625" style="86"/>
    <col min="1537" max="1537" width="4.42578125" style="86" customWidth="1"/>
    <col min="1538" max="1538" width="40.5703125" style="86" customWidth="1"/>
    <col min="1539" max="1539" width="10.5703125" style="86" customWidth="1"/>
    <col min="1540" max="1540" width="9.7109375" style="86" customWidth="1"/>
    <col min="1541" max="1541" width="13.85546875" style="86" customWidth="1"/>
    <col min="1542" max="1542" width="15.7109375" style="86" customWidth="1"/>
    <col min="1543" max="1792" width="9.140625" style="86"/>
    <col min="1793" max="1793" width="4.42578125" style="86" customWidth="1"/>
    <col min="1794" max="1794" width="40.5703125" style="86" customWidth="1"/>
    <col min="1795" max="1795" width="10.5703125" style="86" customWidth="1"/>
    <col min="1796" max="1796" width="9.7109375" style="86" customWidth="1"/>
    <col min="1797" max="1797" width="13.85546875" style="86" customWidth="1"/>
    <col min="1798" max="1798" width="15.7109375" style="86" customWidth="1"/>
    <col min="1799" max="2048" width="9.140625" style="86"/>
    <col min="2049" max="2049" width="4.42578125" style="86" customWidth="1"/>
    <col min="2050" max="2050" width="40.5703125" style="86" customWidth="1"/>
    <col min="2051" max="2051" width="10.5703125" style="86" customWidth="1"/>
    <col min="2052" max="2052" width="9.7109375" style="86" customWidth="1"/>
    <col min="2053" max="2053" width="13.85546875" style="86" customWidth="1"/>
    <col min="2054" max="2054" width="15.7109375" style="86" customWidth="1"/>
    <col min="2055" max="2304" width="9.140625" style="86"/>
    <col min="2305" max="2305" width="4.42578125" style="86" customWidth="1"/>
    <col min="2306" max="2306" width="40.5703125" style="86" customWidth="1"/>
    <col min="2307" max="2307" width="10.5703125" style="86" customWidth="1"/>
    <col min="2308" max="2308" width="9.7109375" style="86" customWidth="1"/>
    <col min="2309" max="2309" width="13.85546875" style="86" customWidth="1"/>
    <col min="2310" max="2310" width="15.7109375" style="86" customWidth="1"/>
    <col min="2311" max="2560" width="9.140625" style="86"/>
    <col min="2561" max="2561" width="4.42578125" style="86" customWidth="1"/>
    <col min="2562" max="2562" width="40.5703125" style="86" customWidth="1"/>
    <col min="2563" max="2563" width="10.5703125" style="86" customWidth="1"/>
    <col min="2564" max="2564" width="9.7109375" style="86" customWidth="1"/>
    <col min="2565" max="2565" width="13.85546875" style="86" customWidth="1"/>
    <col min="2566" max="2566" width="15.7109375" style="86" customWidth="1"/>
    <col min="2567" max="2816" width="9.140625" style="86"/>
    <col min="2817" max="2817" width="4.42578125" style="86" customWidth="1"/>
    <col min="2818" max="2818" width="40.5703125" style="86" customWidth="1"/>
    <col min="2819" max="2819" width="10.5703125" style="86" customWidth="1"/>
    <col min="2820" max="2820" width="9.7109375" style="86" customWidth="1"/>
    <col min="2821" max="2821" width="13.85546875" style="86" customWidth="1"/>
    <col min="2822" max="2822" width="15.7109375" style="86" customWidth="1"/>
    <col min="2823" max="3072" width="9.140625" style="86"/>
    <col min="3073" max="3073" width="4.42578125" style="86" customWidth="1"/>
    <col min="3074" max="3074" width="40.5703125" style="86" customWidth="1"/>
    <col min="3075" max="3075" width="10.5703125" style="86" customWidth="1"/>
    <col min="3076" max="3076" width="9.7109375" style="86" customWidth="1"/>
    <col min="3077" max="3077" width="13.85546875" style="86" customWidth="1"/>
    <col min="3078" max="3078" width="15.7109375" style="86" customWidth="1"/>
    <col min="3079" max="3328" width="9.140625" style="86"/>
    <col min="3329" max="3329" width="4.42578125" style="86" customWidth="1"/>
    <col min="3330" max="3330" width="40.5703125" style="86" customWidth="1"/>
    <col min="3331" max="3331" width="10.5703125" style="86" customWidth="1"/>
    <col min="3332" max="3332" width="9.7109375" style="86" customWidth="1"/>
    <col min="3333" max="3333" width="13.85546875" style="86" customWidth="1"/>
    <col min="3334" max="3334" width="15.7109375" style="86" customWidth="1"/>
    <col min="3335" max="3584" width="9.140625" style="86"/>
    <col min="3585" max="3585" width="4.42578125" style="86" customWidth="1"/>
    <col min="3586" max="3586" width="40.5703125" style="86" customWidth="1"/>
    <col min="3587" max="3587" width="10.5703125" style="86" customWidth="1"/>
    <col min="3588" max="3588" width="9.7109375" style="86" customWidth="1"/>
    <col min="3589" max="3589" width="13.85546875" style="86" customWidth="1"/>
    <col min="3590" max="3590" width="15.7109375" style="86" customWidth="1"/>
    <col min="3591" max="3840" width="9.140625" style="86"/>
    <col min="3841" max="3841" width="4.42578125" style="86" customWidth="1"/>
    <col min="3842" max="3842" width="40.5703125" style="86" customWidth="1"/>
    <col min="3843" max="3843" width="10.5703125" style="86" customWidth="1"/>
    <col min="3844" max="3844" width="9.7109375" style="86" customWidth="1"/>
    <col min="3845" max="3845" width="13.85546875" style="86" customWidth="1"/>
    <col min="3846" max="3846" width="15.7109375" style="86" customWidth="1"/>
    <col min="3847" max="4096" width="9.140625" style="86"/>
    <col min="4097" max="4097" width="4.42578125" style="86" customWidth="1"/>
    <col min="4098" max="4098" width="40.5703125" style="86" customWidth="1"/>
    <col min="4099" max="4099" width="10.5703125" style="86" customWidth="1"/>
    <col min="4100" max="4100" width="9.7109375" style="86" customWidth="1"/>
    <col min="4101" max="4101" width="13.85546875" style="86" customWidth="1"/>
    <col min="4102" max="4102" width="15.7109375" style="86" customWidth="1"/>
    <col min="4103" max="4352" width="9.140625" style="86"/>
    <col min="4353" max="4353" width="4.42578125" style="86" customWidth="1"/>
    <col min="4354" max="4354" width="40.5703125" style="86" customWidth="1"/>
    <col min="4355" max="4355" width="10.5703125" style="86" customWidth="1"/>
    <col min="4356" max="4356" width="9.7109375" style="86" customWidth="1"/>
    <col min="4357" max="4357" width="13.85546875" style="86" customWidth="1"/>
    <col min="4358" max="4358" width="15.7109375" style="86" customWidth="1"/>
    <col min="4359" max="4608" width="9.140625" style="86"/>
    <col min="4609" max="4609" width="4.42578125" style="86" customWidth="1"/>
    <col min="4610" max="4610" width="40.5703125" style="86" customWidth="1"/>
    <col min="4611" max="4611" width="10.5703125" style="86" customWidth="1"/>
    <col min="4612" max="4612" width="9.7109375" style="86" customWidth="1"/>
    <col min="4613" max="4613" width="13.85546875" style="86" customWidth="1"/>
    <col min="4614" max="4614" width="15.7109375" style="86" customWidth="1"/>
    <col min="4615" max="4864" width="9.140625" style="86"/>
    <col min="4865" max="4865" width="4.42578125" style="86" customWidth="1"/>
    <col min="4866" max="4866" width="40.5703125" style="86" customWidth="1"/>
    <col min="4867" max="4867" width="10.5703125" style="86" customWidth="1"/>
    <col min="4868" max="4868" width="9.7109375" style="86" customWidth="1"/>
    <col min="4869" max="4869" width="13.85546875" style="86" customWidth="1"/>
    <col min="4870" max="4870" width="15.7109375" style="86" customWidth="1"/>
    <col min="4871" max="5120" width="9.140625" style="86"/>
    <col min="5121" max="5121" width="4.42578125" style="86" customWidth="1"/>
    <col min="5122" max="5122" width="40.5703125" style="86" customWidth="1"/>
    <col min="5123" max="5123" width="10.5703125" style="86" customWidth="1"/>
    <col min="5124" max="5124" width="9.7109375" style="86" customWidth="1"/>
    <col min="5125" max="5125" width="13.85546875" style="86" customWidth="1"/>
    <col min="5126" max="5126" width="15.7109375" style="86" customWidth="1"/>
    <col min="5127" max="5376" width="9.140625" style="86"/>
    <col min="5377" max="5377" width="4.42578125" style="86" customWidth="1"/>
    <col min="5378" max="5378" width="40.5703125" style="86" customWidth="1"/>
    <col min="5379" max="5379" width="10.5703125" style="86" customWidth="1"/>
    <col min="5380" max="5380" width="9.7109375" style="86" customWidth="1"/>
    <col min="5381" max="5381" width="13.85546875" style="86" customWidth="1"/>
    <col min="5382" max="5382" width="15.7109375" style="86" customWidth="1"/>
    <col min="5383" max="5632" width="9.140625" style="86"/>
    <col min="5633" max="5633" width="4.42578125" style="86" customWidth="1"/>
    <col min="5634" max="5634" width="40.5703125" style="86" customWidth="1"/>
    <col min="5635" max="5635" width="10.5703125" style="86" customWidth="1"/>
    <col min="5636" max="5636" width="9.7109375" style="86" customWidth="1"/>
    <col min="5637" max="5637" width="13.85546875" style="86" customWidth="1"/>
    <col min="5638" max="5638" width="15.7109375" style="86" customWidth="1"/>
    <col min="5639" max="5888" width="9.140625" style="86"/>
    <col min="5889" max="5889" width="4.42578125" style="86" customWidth="1"/>
    <col min="5890" max="5890" width="40.5703125" style="86" customWidth="1"/>
    <col min="5891" max="5891" width="10.5703125" style="86" customWidth="1"/>
    <col min="5892" max="5892" width="9.7109375" style="86" customWidth="1"/>
    <col min="5893" max="5893" width="13.85546875" style="86" customWidth="1"/>
    <col min="5894" max="5894" width="15.7109375" style="86" customWidth="1"/>
    <col min="5895" max="6144" width="9.140625" style="86"/>
    <col min="6145" max="6145" width="4.42578125" style="86" customWidth="1"/>
    <col min="6146" max="6146" width="40.5703125" style="86" customWidth="1"/>
    <col min="6147" max="6147" width="10.5703125" style="86" customWidth="1"/>
    <col min="6148" max="6148" width="9.7109375" style="86" customWidth="1"/>
    <col min="6149" max="6149" width="13.85546875" style="86" customWidth="1"/>
    <col min="6150" max="6150" width="15.7109375" style="86" customWidth="1"/>
    <col min="6151" max="6400" width="9.140625" style="86"/>
    <col min="6401" max="6401" width="4.42578125" style="86" customWidth="1"/>
    <col min="6402" max="6402" width="40.5703125" style="86" customWidth="1"/>
    <col min="6403" max="6403" width="10.5703125" style="86" customWidth="1"/>
    <col min="6404" max="6404" width="9.7109375" style="86" customWidth="1"/>
    <col min="6405" max="6405" width="13.85546875" style="86" customWidth="1"/>
    <col min="6406" max="6406" width="15.7109375" style="86" customWidth="1"/>
    <col min="6407" max="6656" width="9.140625" style="86"/>
    <col min="6657" max="6657" width="4.42578125" style="86" customWidth="1"/>
    <col min="6658" max="6658" width="40.5703125" style="86" customWidth="1"/>
    <col min="6659" max="6659" width="10.5703125" style="86" customWidth="1"/>
    <col min="6660" max="6660" width="9.7109375" style="86" customWidth="1"/>
    <col min="6661" max="6661" width="13.85546875" style="86" customWidth="1"/>
    <col min="6662" max="6662" width="15.7109375" style="86" customWidth="1"/>
    <col min="6663" max="6912" width="9.140625" style="86"/>
    <col min="6913" max="6913" width="4.42578125" style="86" customWidth="1"/>
    <col min="6914" max="6914" width="40.5703125" style="86" customWidth="1"/>
    <col min="6915" max="6915" width="10.5703125" style="86" customWidth="1"/>
    <col min="6916" max="6916" width="9.7109375" style="86" customWidth="1"/>
    <col min="6917" max="6917" width="13.85546875" style="86" customWidth="1"/>
    <col min="6918" max="6918" width="15.7109375" style="86" customWidth="1"/>
    <col min="6919" max="7168" width="9.140625" style="86"/>
    <col min="7169" max="7169" width="4.42578125" style="86" customWidth="1"/>
    <col min="7170" max="7170" width="40.5703125" style="86" customWidth="1"/>
    <col min="7171" max="7171" width="10.5703125" style="86" customWidth="1"/>
    <col min="7172" max="7172" width="9.7109375" style="86" customWidth="1"/>
    <col min="7173" max="7173" width="13.85546875" style="86" customWidth="1"/>
    <col min="7174" max="7174" width="15.7109375" style="86" customWidth="1"/>
    <col min="7175" max="7424" width="9.140625" style="86"/>
    <col min="7425" max="7425" width="4.42578125" style="86" customWidth="1"/>
    <col min="7426" max="7426" width="40.5703125" style="86" customWidth="1"/>
    <col min="7427" max="7427" width="10.5703125" style="86" customWidth="1"/>
    <col min="7428" max="7428" width="9.7109375" style="86" customWidth="1"/>
    <col min="7429" max="7429" width="13.85546875" style="86" customWidth="1"/>
    <col min="7430" max="7430" width="15.7109375" style="86" customWidth="1"/>
    <col min="7431" max="7680" width="9.140625" style="86"/>
    <col min="7681" max="7681" width="4.42578125" style="86" customWidth="1"/>
    <col min="7682" max="7682" width="40.5703125" style="86" customWidth="1"/>
    <col min="7683" max="7683" width="10.5703125" style="86" customWidth="1"/>
    <col min="7684" max="7684" width="9.7109375" style="86" customWidth="1"/>
    <col min="7685" max="7685" width="13.85546875" style="86" customWidth="1"/>
    <col min="7686" max="7686" width="15.7109375" style="86" customWidth="1"/>
    <col min="7687" max="7936" width="9.140625" style="86"/>
    <col min="7937" max="7937" width="4.42578125" style="86" customWidth="1"/>
    <col min="7938" max="7938" width="40.5703125" style="86" customWidth="1"/>
    <col min="7939" max="7939" width="10.5703125" style="86" customWidth="1"/>
    <col min="7940" max="7940" width="9.7109375" style="86" customWidth="1"/>
    <col min="7941" max="7941" width="13.85546875" style="86" customWidth="1"/>
    <col min="7942" max="7942" width="15.7109375" style="86" customWidth="1"/>
    <col min="7943" max="8192" width="9.140625" style="86"/>
    <col min="8193" max="8193" width="4.42578125" style="86" customWidth="1"/>
    <col min="8194" max="8194" width="40.5703125" style="86" customWidth="1"/>
    <col min="8195" max="8195" width="10.5703125" style="86" customWidth="1"/>
    <col min="8196" max="8196" width="9.7109375" style="86" customWidth="1"/>
    <col min="8197" max="8197" width="13.85546875" style="86" customWidth="1"/>
    <col min="8198" max="8198" width="15.7109375" style="86" customWidth="1"/>
    <col min="8199" max="8448" width="9.140625" style="86"/>
    <col min="8449" max="8449" width="4.42578125" style="86" customWidth="1"/>
    <col min="8450" max="8450" width="40.5703125" style="86" customWidth="1"/>
    <col min="8451" max="8451" width="10.5703125" style="86" customWidth="1"/>
    <col min="8452" max="8452" width="9.7109375" style="86" customWidth="1"/>
    <col min="8453" max="8453" width="13.85546875" style="86" customWidth="1"/>
    <col min="8454" max="8454" width="15.7109375" style="86" customWidth="1"/>
    <col min="8455" max="8704" width="9.140625" style="86"/>
    <col min="8705" max="8705" width="4.42578125" style="86" customWidth="1"/>
    <col min="8706" max="8706" width="40.5703125" style="86" customWidth="1"/>
    <col min="8707" max="8707" width="10.5703125" style="86" customWidth="1"/>
    <col min="8708" max="8708" width="9.7109375" style="86" customWidth="1"/>
    <col min="8709" max="8709" width="13.85546875" style="86" customWidth="1"/>
    <col min="8710" max="8710" width="15.7109375" style="86" customWidth="1"/>
    <col min="8711" max="8960" width="9.140625" style="86"/>
    <col min="8961" max="8961" width="4.42578125" style="86" customWidth="1"/>
    <col min="8962" max="8962" width="40.5703125" style="86" customWidth="1"/>
    <col min="8963" max="8963" width="10.5703125" style="86" customWidth="1"/>
    <col min="8964" max="8964" width="9.7109375" style="86" customWidth="1"/>
    <col min="8965" max="8965" width="13.85546875" style="86" customWidth="1"/>
    <col min="8966" max="8966" width="15.7109375" style="86" customWidth="1"/>
    <col min="8967" max="9216" width="9.140625" style="86"/>
    <col min="9217" max="9217" width="4.42578125" style="86" customWidth="1"/>
    <col min="9218" max="9218" width="40.5703125" style="86" customWidth="1"/>
    <col min="9219" max="9219" width="10.5703125" style="86" customWidth="1"/>
    <col min="9220" max="9220" width="9.7109375" style="86" customWidth="1"/>
    <col min="9221" max="9221" width="13.85546875" style="86" customWidth="1"/>
    <col min="9222" max="9222" width="15.7109375" style="86" customWidth="1"/>
    <col min="9223" max="9472" width="9.140625" style="86"/>
    <col min="9473" max="9473" width="4.42578125" style="86" customWidth="1"/>
    <col min="9474" max="9474" width="40.5703125" style="86" customWidth="1"/>
    <col min="9475" max="9475" width="10.5703125" style="86" customWidth="1"/>
    <col min="9476" max="9476" width="9.7109375" style="86" customWidth="1"/>
    <col min="9477" max="9477" width="13.85546875" style="86" customWidth="1"/>
    <col min="9478" max="9478" width="15.7109375" style="86" customWidth="1"/>
    <col min="9479" max="9728" width="9.140625" style="86"/>
    <col min="9729" max="9729" width="4.42578125" style="86" customWidth="1"/>
    <col min="9730" max="9730" width="40.5703125" style="86" customWidth="1"/>
    <col min="9731" max="9731" width="10.5703125" style="86" customWidth="1"/>
    <col min="9732" max="9732" width="9.7109375" style="86" customWidth="1"/>
    <col min="9733" max="9733" width="13.85546875" style="86" customWidth="1"/>
    <col min="9734" max="9734" width="15.7109375" style="86" customWidth="1"/>
    <col min="9735" max="9984" width="9.140625" style="86"/>
    <col min="9985" max="9985" width="4.42578125" style="86" customWidth="1"/>
    <col min="9986" max="9986" width="40.5703125" style="86" customWidth="1"/>
    <col min="9987" max="9987" width="10.5703125" style="86" customWidth="1"/>
    <col min="9988" max="9988" width="9.7109375" style="86" customWidth="1"/>
    <col min="9989" max="9989" width="13.85546875" style="86" customWidth="1"/>
    <col min="9990" max="9990" width="15.7109375" style="86" customWidth="1"/>
    <col min="9991" max="10240" width="9.140625" style="86"/>
    <col min="10241" max="10241" width="4.42578125" style="86" customWidth="1"/>
    <col min="10242" max="10242" width="40.5703125" style="86" customWidth="1"/>
    <col min="10243" max="10243" width="10.5703125" style="86" customWidth="1"/>
    <col min="10244" max="10244" width="9.7109375" style="86" customWidth="1"/>
    <col min="10245" max="10245" width="13.85546875" style="86" customWidth="1"/>
    <col min="10246" max="10246" width="15.7109375" style="86" customWidth="1"/>
    <col min="10247" max="10496" width="9.140625" style="86"/>
    <col min="10497" max="10497" width="4.42578125" style="86" customWidth="1"/>
    <col min="10498" max="10498" width="40.5703125" style="86" customWidth="1"/>
    <col min="10499" max="10499" width="10.5703125" style="86" customWidth="1"/>
    <col min="10500" max="10500" width="9.7109375" style="86" customWidth="1"/>
    <col min="10501" max="10501" width="13.85546875" style="86" customWidth="1"/>
    <col min="10502" max="10502" width="15.7109375" style="86" customWidth="1"/>
    <col min="10503" max="10752" width="9.140625" style="86"/>
    <col min="10753" max="10753" width="4.42578125" style="86" customWidth="1"/>
    <col min="10754" max="10754" width="40.5703125" style="86" customWidth="1"/>
    <col min="10755" max="10755" width="10.5703125" style="86" customWidth="1"/>
    <col min="10756" max="10756" width="9.7109375" style="86" customWidth="1"/>
    <col min="10757" max="10757" width="13.85546875" style="86" customWidth="1"/>
    <col min="10758" max="10758" width="15.7109375" style="86" customWidth="1"/>
    <col min="10759" max="11008" width="9.140625" style="86"/>
    <col min="11009" max="11009" width="4.42578125" style="86" customWidth="1"/>
    <col min="11010" max="11010" width="40.5703125" style="86" customWidth="1"/>
    <col min="11011" max="11011" width="10.5703125" style="86" customWidth="1"/>
    <col min="11012" max="11012" width="9.7109375" style="86" customWidth="1"/>
    <col min="11013" max="11013" width="13.85546875" style="86" customWidth="1"/>
    <col min="11014" max="11014" width="15.7109375" style="86" customWidth="1"/>
    <col min="11015" max="11264" width="9.140625" style="86"/>
    <col min="11265" max="11265" width="4.42578125" style="86" customWidth="1"/>
    <col min="11266" max="11266" width="40.5703125" style="86" customWidth="1"/>
    <col min="11267" max="11267" width="10.5703125" style="86" customWidth="1"/>
    <col min="11268" max="11268" width="9.7109375" style="86" customWidth="1"/>
    <col min="11269" max="11269" width="13.85546875" style="86" customWidth="1"/>
    <col min="11270" max="11270" width="15.7109375" style="86" customWidth="1"/>
    <col min="11271" max="11520" width="9.140625" style="86"/>
    <col min="11521" max="11521" width="4.42578125" style="86" customWidth="1"/>
    <col min="11522" max="11522" width="40.5703125" style="86" customWidth="1"/>
    <col min="11523" max="11523" width="10.5703125" style="86" customWidth="1"/>
    <col min="11524" max="11524" width="9.7109375" style="86" customWidth="1"/>
    <col min="11525" max="11525" width="13.85546875" style="86" customWidth="1"/>
    <col min="11526" max="11526" width="15.7109375" style="86" customWidth="1"/>
    <col min="11527" max="11776" width="9.140625" style="86"/>
    <col min="11777" max="11777" width="4.42578125" style="86" customWidth="1"/>
    <col min="11778" max="11778" width="40.5703125" style="86" customWidth="1"/>
    <col min="11779" max="11779" width="10.5703125" style="86" customWidth="1"/>
    <col min="11780" max="11780" width="9.7109375" style="86" customWidth="1"/>
    <col min="11781" max="11781" width="13.85546875" style="86" customWidth="1"/>
    <col min="11782" max="11782" width="15.7109375" style="86" customWidth="1"/>
    <col min="11783" max="12032" width="9.140625" style="86"/>
    <col min="12033" max="12033" width="4.42578125" style="86" customWidth="1"/>
    <col min="12034" max="12034" width="40.5703125" style="86" customWidth="1"/>
    <col min="12035" max="12035" width="10.5703125" style="86" customWidth="1"/>
    <col min="12036" max="12036" width="9.7109375" style="86" customWidth="1"/>
    <col min="12037" max="12037" width="13.85546875" style="86" customWidth="1"/>
    <col min="12038" max="12038" width="15.7109375" style="86" customWidth="1"/>
    <col min="12039" max="12288" width="9.140625" style="86"/>
    <col min="12289" max="12289" width="4.42578125" style="86" customWidth="1"/>
    <col min="12290" max="12290" width="40.5703125" style="86" customWidth="1"/>
    <col min="12291" max="12291" width="10.5703125" style="86" customWidth="1"/>
    <col min="12292" max="12292" width="9.7109375" style="86" customWidth="1"/>
    <col min="12293" max="12293" width="13.85546875" style="86" customWidth="1"/>
    <col min="12294" max="12294" width="15.7109375" style="86" customWidth="1"/>
    <col min="12295" max="12544" width="9.140625" style="86"/>
    <col min="12545" max="12545" width="4.42578125" style="86" customWidth="1"/>
    <col min="12546" max="12546" width="40.5703125" style="86" customWidth="1"/>
    <col min="12547" max="12547" width="10.5703125" style="86" customWidth="1"/>
    <col min="12548" max="12548" width="9.7109375" style="86" customWidth="1"/>
    <col min="12549" max="12549" width="13.85546875" style="86" customWidth="1"/>
    <col min="12550" max="12550" width="15.7109375" style="86" customWidth="1"/>
    <col min="12551" max="12800" width="9.140625" style="86"/>
    <col min="12801" max="12801" width="4.42578125" style="86" customWidth="1"/>
    <col min="12802" max="12802" width="40.5703125" style="86" customWidth="1"/>
    <col min="12803" max="12803" width="10.5703125" style="86" customWidth="1"/>
    <col min="12804" max="12804" width="9.7109375" style="86" customWidth="1"/>
    <col min="12805" max="12805" width="13.85546875" style="86" customWidth="1"/>
    <col min="12806" max="12806" width="15.7109375" style="86" customWidth="1"/>
    <col min="12807" max="13056" width="9.140625" style="86"/>
    <col min="13057" max="13057" width="4.42578125" style="86" customWidth="1"/>
    <col min="13058" max="13058" width="40.5703125" style="86" customWidth="1"/>
    <col min="13059" max="13059" width="10.5703125" style="86" customWidth="1"/>
    <col min="13060" max="13060" width="9.7109375" style="86" customWidth="1"/>
    <col min="13061" max="13061" width="13.85546875" style="86" customWidth="1"/>
    <col min="13062" max="13062" width="15.7109375" style="86" customWidth="1"/>
    <col min="13063" max="13312" width="9.140625" style="86"/>
    <col min="13313" max="13313" width="4.42578125" style="86" customWidth="1"/>
    <col min="13314" max="13314" width="40.5703125" style="86" customWidth="1"/>
    <col min="13315" max="13315" width="10.5703125" style="86" customWidth="1"/>
    <col min="13316" max="13316" width="9.7109375" style="86" customWidth="1"/>
    <col min="13317" max="13317" width="13.85546875" style="86" customWidth="1"/>
    <col min="13318" max="13318" width="15.7109375" style="86" customWidth="1"/>
    <col min="13319" max="13568" width="9.140625" style="86"/>
    <col min="13569" max="13569" width="4.42578125" style="86" customWidth="1"/>
    <col min="13570" max="13570" width="40.5703125" style="86" customWidth="1"/>
    <col min="13571" max="13571" width="10.5703125" style="86" customWidth="1"/>
    <col min="13572" max="13572" width="9.7109375" style="86" customWidth="1"/>
    <col min="13573" max="13573" width="13.85546875" style="86" customWidth="1"/>
    <col min="13574" max="13574" width="15.7109375" style="86" customWidth="1"/>
    <col min="13575" max="13824" width="9.140625" style="86"/>
    <col min="13825" max="13825" width="4.42578125" style="86" customWidth="1"/>
    <col min="13826" max="13826" width="40.5703125" style="86" customWidth="1"/>
    <col min="13827" max="13827" width="10.5703125" style="86" customWidth="1"/>
    <col min="13828" max="13828" width="9.7109375" style="86" customWidth="1"/>
    <col min="13829" max="13829" width="13.85546875" style="86" customWidth="1"/>
    <col min="13830" max="13830" width="15.7109375" style="86" customWidth="1"/>
    <col min="13831" max="14080" width="9.140625" style="86"/>
    <col min="14081" max="14081" width="4.42578125" style="86" customWidth="1"/>
    <col min="14082" max="14082" width="40.5703125" style="86" customWidth="1"/>
    <col min="14083" max="14083" width="10.5703125" style="86" customWidth="1"/>
    <col min="14084" max="14084" width="9.7109375" style="86" customWidth="1"/>
    <col min="14085" max="14085" width="13.85546875" style="86" customWidth="1"/>
    <col min="14086" max="14086" width="15.7109375" style="86" customWidth="1"/>
    <col min="14087" max="14336" width="9.140625" style="86"/>
    <col min="14337" max="14337" width="4.42578125" style="86" customWidth="1"/>
    <col min="14338" max="14338" width="40.5703125" style="86" customWidth="1"/>
    <col min="14339" max="14339" width="10.5703125" style="86" customWidth="1"/>
    <col min="14340" max="14340" width="9.7109375" style="86" customWidth="1"/>
    <col min="14341" max="14341" width="13.85546875" style="86" customWidth="1"/>
    <col min="14342" max="14342" width="15.7109375" style="86" customWidth="1"/>
    <col min="14343" max="14592" width="9.140625" style="86"/>
    <col min="14593" max="14593" width="4.42578125" style="86" customWidth="1"/>
    <col min="14594" max="14594" width="40.5703125" style="86" customWidth="1"/>
    <col min="14595" max="14595" width="10.5703125" style="86" customWidth="1"/>
    <col min="14596" max="14596" width="9.7109375" style="86" customWidth="1"/>
    <col min="14597" max="14597" width="13.85546875" style="86" customWidth="1"/>
    <col min="14598" max="14598" width="15.7109375" style="86" customWidth="1"/>
    <col min="14599" max="14848" width="9.140625" style="86"/>
    <col min="14849" max="14849" width="4.42578125" style="86" customWidth="1"/>
    <col min="14850" max="14850" width="40.5703125" style="86" customWidth="1"/>
    <col min="14851" max="14851" width="10.5703125" style="86" customWidth="1"/>
    <col min="14852" max="14852" width="9.7109375" style="86" customWidth="1"/>
    <col min="14853" max="14853" width="13.85546875" style="86" customWidth="1"/>
    <col min="14854" max="14854" width="15.7109375" style="86" customWidth="1"/>
    <col min="14855" max="15104" width="9.140625" style="86"/>
    <col min="15105" max="15105" width="4.42578125" style="86" customWidth="1"/>
    <col min="15106" max="15106" width="40.5703125" style="86" customWidth="1"/>
    <col min="15107" max="15107" width="10.5703125" style="86" customWidth="1"/>
    <col min="15108" max="15108" width="9.7109375" style="86" customWidth="1"/>
    <col min="15109" max="15109" width="13.85546875" style="86" customWidth="1"/>
    <col min="15110" max="15110" width="15.7109375" style="86" customWidth="1"/>
    <col min="15111" max="15360" width="9.140625" style="86"/>
    <col min="15361" max="15361" width="4.42578125" style="86" customWidth="1"/>
    <col min="15362" max="15362" width="40.5703125" style="86" customWidth="1"/>
    <col min="15363" max="15363" width="10.5703125" style="86" customWidth="1"/>
    <col min="15364" max="15364" width="9.7109375" style="86" customWidth="1"/>
    <col min="15365" max="15365" width="13.85546875" style="86" customWidth="1"/>
    <col min="15366" max="15366" width="15.7109375" style="86" customWidth="1"/>
    <col min="15367" max="15616" width="9.140625" style="86"/>
    <col min="15617" max="15617" width="4.42578125" style="86" customWidth="1"/>
    <col min="15618" max="15618" width="40.5703125" style="86" customWidth="1"/>
    <col min="15619" max="15619" width="10.5703125" style="86" customWidth="1"/>
    <col min="15620" max="15620" width="9.7109375" style="86" customWidth="1"/>
    <col min="15621" max="15621" width="13.85546875" style="86" customWidth="1"/>
    <col min="15622" max="15622" width="15.7109375" style="86" customWidth="1"/>
    <col min="15623" max="15872" width="9.140625" style="86"/>
    <col min="15873" max="15873" width="4.42578125" style="86" customWidth="1"/>
    <col min="15874" max="15874" width="40.5703125" style="86" customWidth="1"/>
    <col min="15875" max="15875" width="10.5703125" style="86" customWidth="1"/>
    <col min="15876" max="15876" width="9.7109375" style="86" customWidth="1"/>
    <col min="15877" max="15877" width="13.85546875" style="86" customWidth="1"/>
    <col min="15878" max="15878" width="15.7109375" style="86" customWidth="1"/>
    <col min="15879" max="16128" width="9.140625" style="86"/>
    <col min="16129" max="16129" width="4.42578125" style="86" customWidth="1"/>
    <col min="16130" max="16130" width="40.5703125" style="86" customWidth="1"/>
    <col min="16131" max="16131" width="10.5703125" style="86" customWidth="1"/>
    <col min="16132" max="16132" width="9.7109375" style="86" customWidth="1"/>
    <col min="16133" max="16133" width="13.85546875" style="86" customWidth="1"/>
    <col min="16134" max="16134" width="15.7109375" style="86" customWidth="1"/>
    <col min="16135" max="16384" width="9.140625" style="86"/>
  </cols>
  <sheetData>
    <row r="1" spans="1:6" ht="16.5" x14ac:dyDescent="0.25">
      <c r="A1" s="458" t="s">
        <v>623</v>
      </c>
      <c r="B1" s="458"/>
      <c r="C1" s="329"/>
      <c r="D1" s="330"/>
      <c r="E1" s="90"/>
    </row>
    <row r="2" spans="1:6" ht="21" customHeight="1" x14ac:dyDescent="0.25">
      <c r="A2" s="459" t="s">
        <v>624</v>
      </c>
      <c r="B2" s="459"/>
      <c r="C2" s="459"/>
      <c r="D2" s="459"/>
      <c r="E2" s="459"/>
      <c r="F2" s="459"/>
    </row>
    <row r="3" spans="1:6" ht="21.75" customHeight="1" x14ac:dyDescent="0.2">
      <c r="A3" s="332"/>
      <c r="B3" s="333"/>
      <c r="D3" s="88"/>
      <c r="E3" s="90"/>
      <c r="F3" s="334"/>
    </row>
    <row r="4" spans="1:6" ht="39.75" customHeight="1" x14ac:dyDescent="0.2">
      <c r="A4" s="335" t="s">
        <v>69</v>
      </c>
      <c r="B4" s="335" t="s">
        <v>127</v>
      </c>
      <c r="C4" s="336" t="s">
        <v>158</v>
      </c>
      <c r="D4" s="336" t="s">
        <v>625</v>
      </c>
      <c r="E4" s="335" t="s">
        <v>79</v>
      </c>
      <c r="F4" s="335" t="s">
        <v>80</v>
      </c>
    </row>
    <row r="5" spans="1:6" ht="21.75" customHeight="1" x14ac:dyDescent="0.2">
      <c r="A5" s="337" t="s">
        <v>86</v>
      </c>
      <c r="B5" s="338" t="s">
        <v>626</v>
      </c>
      <c r="C5" s="337"/>
      <c r="D5" s="339"/>
      <c r="E5" s="340"/>
      <c r="F5" s="340"/>
    </row>
    <row r="6" spans="1:6" ht="18.75" x14ac:dyDescent="0.2">
      <c r="A6" s="341">
        <v>1</v>
      </c>
      <c r="B6" s="124" t="s">
        <v>627</v>
      </c>
      <c r="C6" s="341" t="s">
        <v>628</v>
      </c>
      <c r="D6" s="341">
        <v>30</v>
      </c>
      <c r="E6" s="112">
        <v>1500000</v>
      </c>
      <c r="F6" s="342">
        <f>D6*E6</f>
        <v>45000000</v>
      </c>
    </row>
    <row r="7" spans="1:6" ht="18.75" x14ac:dyDescent="0.2">
      <c r="A7" s="341">
        <v>2</v>
      </c>
      <c r="B7" s="124" t="s">
        <v>629</v>
      </c>
      <c r="C7" s="341" t="s">
        <v>628</v>
      </c>
      <c r="D7" s="341">
        <v>30</v>
      </c>
      <c r="E7" s="112">
        <v>500000</v>
      </c>
      <c r="F7" s="342">
        <f>D7*E7</f>
        <v>15000000</v>
      </c>
    </row>
    <row r="8" spans="1:6" ht="18.75" x14ac:dyDescent="0.2">
      <c r="A8" s="341">
        <v>3</v>
      </c>
      <c r="B8" s="124" t="s">
        <v>630</v>
      </c>
      <c r="C8" s="341" t="s">
        <v>628</v>
      </c>
      <c r="D8" s="341">
        <v>30</v>
      </c>
      <c r="E8" s="112">
        <v>200000</v>
      </c>
      <c r="F8" s="342">
        <f>D8*E8</f>
        <v>6000000</v>
      </c>
    </row>
    <row r="9" spans="1:6" ht="18.75" x14ac:dyDescent="0.2">
      <c r="A9" s="343">
        <v>4</v>
      </c>
      <c r="B9" s="344" t="s">
        <v>631</v>
      </c>
      <c r="C9" s="343" t="s">
        <v>628</v>
      </c>
      <c r="D9" s="343">
        <v>30</v>
      </c>
      <c r="E9" s="112">
        <v>130000</v>
      </c>
      <c r="F9" s="342">
        <f>D9*E9</f>
        <v>3900000</v>
      </c>
    </row>
    <row r="10" spans="1:6" s="348" customFormat="1" ht="33" customHeight="1" x14ac:dyDescent="0.2">
      <c r="A10" s="337" t="s">
        <v>96</v>
      </c>
      <c r="B10" s="345" t="s">
        <v>632</v>
      </c>
      <c r="C10" s="337"/>
      <c r="D10" s="339"/>
      <c r="E10" s="346"/>
      <c r="F10" s="347"/>
    </row>
    <row r="11" spans="1:6" ht="62.25" customHeight="1" x14ac:dyDescent="0.2">
      <c r="A11" s="341">
        <v>1</v>
      </c>
      <c r="B11" s="124" t="s">
        <v>633</v>
      </c>
      <c r="C11" s="341" t="s">
        <v>634</v>
      </c>
      <c r="D11" s="341">
        <v>2</v>
      </c>
      <c r="E11" s="349">
        <v>7000000</v>
      </c>
      <c r="F11" s="342">
        <f>E11*D11</f>
        <v>14000000</v>
      </c>
    </row>
    <row r="12" spans="1:6" ht="25.5" customHeight="1" x14ac:dyDescent="0.2">
      <c r="A12" s="460">
        <v>2</v>
      </c>
      <c r="B12" s="350" t="s">
        <v>635</v>
      </c>
      <c r="C12" s="339"/>
      <c r="D12" s="339"/>
      <c r="E12" s="349"/>
      <c r="F12" s="342"/>
    </row>
    <row r="13" spans="1:6" ht="32.25" customHeight="1" x14ac:dyDescent="0.2">
      <c r="A13" s="460"/>
      <c r="B13" s="351" t="s">
        <v>636</v>
      </c>
      <c r="C13" s="352" t="s">
        <v>637</v>
      </c>
      <c r="D13" s="352">
        <v>1</v>
      </c>
      <c r="E13" s="349">
        <v>1000000</v>
      </c>
      <c r="F13" s="342">
        <f>E13*D13</f>
        <v>1000000</v>
      </c>
    </row>
    <row r="14" spans="1:6" ht="33" x14ac:dyDescent="0.2">
      <c r="A14" s="460"/>
      <c r="B14" s="351" t="s">
        <v>638</v>
      </c>
      <c r="C14" s="352" t="s">
        <v>639</v>
      </c>
      <c r="D14" s="352">
        <v>1</v>
      </c>
      <c r="E14" s="349">
        <v>800000</v>
      </c>
      <c r="F14" s="342">
        <f t="shared" ref="F14:F19" si="0">E14*D14</f>
        <v>800000</v>
      </c>
    </row>
    <row r="15" spans="1:6" ht="18.75" x14ac:dyDescent="0.2">
      <c r="A15" s="460"/>
      <c r="B15" s="351" t="s">
        <v>640</v>
      </c>
      <c r="C15" s="352" t="s">
        <v>202</v>
      </c>
      <c r="D15" s="352">
        <v>500</v>
      </c>
      <c r="E15" s="349">
        <v>1000</v>
      </c>
      <c r="F15" s="342">
        <f t="shared" si="0"/>
        <v>500000</v>
      </c>
    </row>
    <row r="16" spans="1:6" s="354" customFormat="1" ht="18.75" x14ac:dyDescent="0.2">
      <c r="A16" s="460"/>
      <c r="B16" s="124" t="s">
        <v>641</v>
      </c>
      <c r="C16" s="352" t="s">
        <v>642</v>
      </c>
      <c r="D16" s="352">
        <v>1</v>
      </c>
      <c r="E16" s="353">
        <v>700000</v>
      </c>
      <c r="F16" s="342">
        <f t="shared" si="0"/>
        <v>700000</v>
      </c>
    </row>
    <row r="17" spans="1:6" ht="18.75" x14ac:dyDescent="0.2">
      <c r="A17" s="460"/>
      <c r="B17" s="124" t="s">
        <v>643</v>
      </c>
      <c r="C17" s="352" t="s">
        <v>642</v>
      </c>
      <c r="D17" s="352">
        <v>1</v>
      </c>
      <c r="E17" s="349">
        <v>300000</v>
      </c>
      <c r="F17" s="342">
        <f t="shared" si="0"/>
        <v>300000</v>
      </c>
    </row>
    <row r="18" spans="1:6" ht="18.75" x14ac:dyDescent="0.2">
      <c r="A18" s="460"/>
      <c r="B18" s="124" t="s">
        <v>644</v>
      </c>
      <c r="C18" s="352" t="s">
        <v>642</v>
      </c>
      <c r="D18" s="352">
        <v>1</v>
      </c>
      <c r="E18" s="349">
        <v>500000</v>
      </c>
      <c r="F18" s="342">
        <f t="shared" si="0"/>
        <v>500000</v>
      </c>
    </row>
    <row r="19" spans="1:6" s="354" customFormat="1" ht="66" x14ac:dyDescent="0.2">
      <c r="A19" s="341">
        <v>3</v>
      </c>
      <c r="B19" s="355" t="s">
        <v>645</v>
      </c>
      <c r="C19" s="341" t="s">
        <v>612</v>
      </c>
      <c r="D19" s="341">
        <v>2</v>
      </c>
      <c r="E19" s="353">
        <v>6000000</v>
      </c>
      <c r="F19" s="342">
        <f t="shared" si="0"/>
        <v>12000000</v>
      </c>
    </row>
    <row r="20" spans="1:6" ht="33" x14ac:dyDescent="0.2">
      <c r="A20" s="337" t="s">
        <v>100</v>
      </c>
      <c r="B20" s="338" t="s">
        <v>646</v>
      </c>
      <c r="C20" s="337"/>
      <c r="D20" s="337"/>
      <c r="E20" s="349"/>
      <c r="F20" s="342"/>
    </row>
    <row r="21" spans="1:6" ht="18.75" x14ac:dyDescent="0.2">
      <c r="A21" s="341">
        <v>1</v>
      </c>
      <c r="B21" s="124" t="s">
        <v>647</v>
      </c>
      <c r="C21" s="341" t="s">
        <v>648</v>
      </c>
      <c r="D21" s="341">
        <v>3</v>
      </c>
      <c r="E21" s="349">
        <v>80000</v>
      </c>
      <c r="F21" s="342">
        <f>D21*E21</f>
        <v>240000</v>
      </c>
    </row>
    <row r="22" spans="1:6" ht="18.75" x14ac:dyDescent="0.2">
      <c r="A22" s="341">
        <v>2</v>
      </c>
      <c r="B22" s="124" t="s">
        <v>649</v>
      </c>
      <c r="C22" s="341" t="s">
        <v>200</v>
      </c>
      <c r="D22" s="341">
        <v>1</v>
      </c>
      <c r="E22" s="349">
        <v>200000</v>
      </c>
      <c r="F22" s="342">
        <f>D22*E22</f>
        <v>200000</v>
      </c>
    </row>
    <row r="23" spans="1:6" ht="18.75" customHeight="1" x14ac:dyDescent="0.3">
      <c r="A23" s="461" t="s">
        <v>49</v>
      </c>
      <c r="B23" s="462"/>
      <c r="C23" s="462"/>
      <c r="D23" s="462"/>
      <c r="E23" s="463"/>
      <c r="F23" s="356">
        <f>SUM(F6:F22)</f>
        <v>100140000</v>
      </c>
    </row>
    <row r="25" spans="1:6" ht="16.5" x14ac:dyDescent="0.25">
      <c r="B25" s="127" t="s">
        <v>650</v>
      </c>
    </row>
  </sheetData>
  <mergeCells count="4">
    <mergeCell ref="A1:B1"/>
    <mergeCell ref="A2:F2"/>
    <mergeCell ref="A12:A18"/>
    <mergeCell ref="A23:E23"/>
  </mergeCells>
  <pageMargins left="0.7" right="0.26"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J14" sqref="J14"/>
    </sheetView>
  </sheetViews>
  <sheetFormatPr defaultRowHeight="12.75" x14ac:dyDescent="0.2"/>
  <cols>
    <col min="1" max="1" width="6.85546875" style="86" customWidth="1"/>
    <col min="2" max="2" width="29.85546875" style="86" customWidth="1"/>
    <col min="3" max="3" width="17.140625" style="86" customWidth="1"/>
    <col min="4" max="4" width="14.28515625" style="86" customWidth="1"/>
    <col min="5" max="5" width="13.85546875" style="86" customWidth="1"/>
    <col min="6" max="6" width="13.7109375" style="86" customWidth="1"/>
    <col min="7" max="7" width="14.28515625" style="86" customWidth="1"/>
    <col min="8" max="256" width="9.140625" style="86"/>
    <col min="257" max="257" width="6.85546875" style="86" customWidth="1"/>
    <col min="258" max="258" width="29.85546875" style="86" customWidth="1"/>
    <col min="259" max="259" width="17.140625" style="86" customWidth="1"/>
    <col min="260" max="260" width="14.28515625" style="86" customWidth="1"/>
    <col min="261" max="261" width="13.85546875" style="86" customWidth="1"/>
    <col min="262" max="262" width="13.7109375" style="86" customWidth="1"/>
    <col min="263" max="263" width="14.28515625" style="86" customWidth="1"/>
    <col min="264" max="512" width="9.140625" style="86"/>
    <col min="513" max="513" width="6.85546875" style="86" customWidth="1"/>
    <col min="514" max="514" width="29.85546875" style="86" customWidth="1"/>
    <col min="515" max="515" width="17.140625" style="86" customWidth="1"/>
    <col min="516" max="516" width="14.28515625" style="86" customWidth="1"/>
    <col min="517" max="517" width="13.85546875" style="86" customWidth="1"/>
    <col min="518" max="518" width="13.7109375" style="86" customWidth="1"/>
    <col min="519" max="519" width="14.28515625" style="86" customWidth="1"/>
    <col min="520" max="768" width="9.140625" style="86"/>
    <col min="769" max="769" width="6.85546875" style="86" customWidth="1"/>
    <col min="770" max="770" width="29.85546875" style="86" customWidth="1"/>
    <col min="771" max="771" width="17.140625" style="86" customWidth="1"/>
    <col min="772" max="772" width="14.28515625" style="86" customWidth="1"/>
    <col min="773" max="773" width="13.85546875" style="86" customWidth="1"/>
    <col min="774" max="774" width="13.7109375" style="86" customWidth="1"/>
    <col min="775" max="775" width="14.28515625" style="86" customWidth="1"/>
    <col min="776" max="1024" width="9.140625" style="86"/>
    <col min="1025" max="1025" width="6.85546875" style="86" customWidth="1"/>
    <col min="1026" max="1026" width="29.85546875" style="86" customWidth="1"/>
    <col min="1027" max="1027" width="17.140625" style="86" customWidth="1"/>
    <col min="1028" max="1028" width="14.28515625" style="86" customWidth="1"/>
    <col min="1029" max="1029" width="13.85546875" style="86" customWidth="1"/>
    <col min="1030" max="1030" width="13.7109375" style="86" customWidth="1"/>
    <col min="1031" max="1031" width="14.28515625" style="86" customWidth="1"/>
    <col min="1032" max="1280" width="9.140625" style="86"/>
    <col min="1281" max="1281" width="6.85546875" style="86" customWidth="1"/>
    <col min="1282" max="1282" width="29.85546875" style="86" customWidth="1"/>
    <col min="1283" max="1283" width="17.140625" style="86" customWidth="1"/>
    <col min="1284" max="1284" width="14.28515625" style="86" customWidth="1"/>
    <col min="1285" max="1285" width="13.85546875" style="86" customWidth="1"/>
    <col min="1286" max="1286" width="13.7109375" style="86" customWidth="1"/>
    <col min="1287" max="1287" width="14.28515625" style="86" customWidth="1"/>
    <col min="1288" max="1536" width="9.140625" style="86"/>
    <col min="1537" max="1537" width="6.85546875" style="86" customWidth="1"/>
    <col min="1538" max="1538" width="29.85546875" style="86" customWidth="1"/>
    <col min="1539" max="1539" width="17.140625" style="86" customWidth="1"/>
    <col min="1540" max="1540" width="14.28515625" style="86" customWidth="1"/>
    <col min="1541" max="1541" width="13.85546875" style="86" customWidth="1"/>
    <col min="1542" max="1542" width="13.7109375" style="86" customWidth="1"/>
    <col min="1543" max="1543" width="14.28515625" style="86" customWidth="1"/>
    <col min="1544" max="1792" width="9.140625" style="86"/>
    <col min="1793" max="1793" width="6.85546875" style="86" customWidth="1"/>
    <col min="1794" max="1794" width="29.85546875" style="86" customWidth="1"/>
    <col min="1795" max="1795" width="17.140625" style="86" customWidth="1"/>
    <col min="1796" max="1796" width="14.28515625" style="86" customWidth="1"/>
    <col min="1797" max="1797" width="13.85546875" style="86" customWidth="1"/>
    <col min="1798" max="1798" width="13.7109375" style="86" customWidth="1"/>
    <col min="1799" max="1799" width="14.28515625" style="86" customWidth="1"/>
    <col min="1800" max="2048" width="9.140625" style="86"/>
    <col min="2049" max="2049" width="6.85546875" style="86" customWidth="1"/>
    <col min="2050" max="2050" width="29.85546875" style="86" customWidth="1"/>
    <col min="2051" max="2051" width="17.140625" style="86" customWidth="1"/>
    <col min="2052" max="2052" width="14.28515625" style="86" customWidth="1"/>
    <col min="2053" max="2053" width="13.85546875" style="86" customWidth="1"/>
    <col min="2054" max="2054" width="13.7109375" style="86" customWidth="1"/>
    <col min="2055" max="2055" width="14.28515625" style="86" customWidth="1"/>
    <col min="2056" max="2304" width="9.140625" style="86"/>
    <col min="2305" max="2305" width="6.85546875" style="86" customWidth="1"/>
    <col min="2306" max="2306" width="29.85546875" style="86" customWidth="1"/>
    <col min="2307" max="2307" width="17.140625" style="86" customWidth="1"/>
    <col min="2308" max="2308" width="14.28515625" style="86" customWidth="1"/>
    <col min="2309" max="2309" width="13.85546875" style="86" customWidth="1"/>
    <col min="2310" max="2310" width="13.7109375" style="86" customWidth="1"/>
    <col min="2311" max="2311" width="14.28515625" style="86" customWidth="1"/>
    <col min="2312" max="2560" width="9.140625" style="86"/>
    <col min="2561" max="2561" width="6.85546875" style="86" customWidth="1"/>
    <col min="2562" max="2562" width="29.85546875" style="86" customWidth="1"/>
    <col min="2563" max="2563" width="17.140625" style="86" customWidth="1"/>
    <col min="2564" max="2564" width="14.28515625" style="86" customWidth="1"/>
    <col min="2565" max="2565" width="13.85546875" style="86" customWidth="1"/>
    <col min="2566" max="2566" width="13.7109375" style="86" customWidth="1"/>
    <col min="2567" max="2567" width="14.28515625" style="86" customWidth="1"/>
    <col min="2568" max="2816" width="9.140625" style="86"/>
    <col min="2817" max="2817" width="6.85546875" style="86" customWidth="1"/>
    <col min="2818" max="2818" width="29.85546875" style="86" customWidth="1"/>
    <col min="2819" max="2819" width="17.140625" style="86" customWidth="1"/>
    <col min="2820" max="2820" width="14.28515625" style="86" customWidth="1"/>
    <col min="2821" max="2821" width="13.85546875" style="86" customWidth="1"/>
    <col min="2822" max="2822" width="13.7109375" style="86" customWidth="1"/>
    <col min="2823" max="2823" width="14.28515625" style="86" customWidth="1"/>
    <col min="2824" max="3072" width="9.140625" style="86"/>
    <col min="3073" max="3073" width="6.85546875" style="86" customWidth="1"/>
    <col min="3074" max="3074" width="29.85546875" style="86" customWidth="1"/>
    <col min="3075" max="3075" width="17.140625" style="86" customWidth="1"/>
    <col min="3076" max="3076" width="14.28515625" style="86" customWidth="1"/>
    <col min="3077" max="3077" width="13.85546875" style="86" customWidth="1"/>
    <col min="3078" max="3078" width="13.7109375" style="86" customWidth="1"/>
    <col min="3079" max="3079" width="14.28515625" style="86" customWidth="1"/>
    <col min="3080" max="3328" width="9.140625" style="86"/>
    <col min="3329" max="3329" width="6.85546875" style="86" customWidth="1"/>
    <col min="3330" max="3330" width="29.85546875" style="86" customWidth="1"/>
    <col min="3331" max="3331" width="17.140625" style="86" customWidth="1"/>
    <col min="3332" max="3332" width="14.28515625" style="86" customWidth="1"/>
    <col min="3333" max="3333" width="13.85546875" style="86" customWidth="1"/>
    <col min="3334" max="3334" width="13.7109375" style="86" customWidth="1"/>
    <col min="3335" max="3335" width="14.28515625" style="86" customWidth="1"/>
    <col min="3336" max="3584" width="9.140625" style="86"/>
    <col min="3585" max="3585" width="6.85546875" style="86" customWidth="1"/>
    <col min="3586" max="3586" width="29.85546875" style="86" customWidth="1"/>
    <col min="3587" max="3587" width="17.140625" style="86" customWidth="1"/>
    <col min="3588" max="3588" width="14.28515625" style="86" customWidth="1"/>
    <col min="3589" max="3589" width="13.85546875" style="86" customWidth="1"/>
    <col min="3590" max="3590" width="13.7109375" style="86" customWidth="1"/>
    <col min="3591" max="3591" width="14.28515625" style="86" customWidth="1"/>
    <col min="3592" max="3840" width="9.140625" style="86"/>
    <col min="3841" max="3841" width="6.85546875" style="86" customWidth="1"/>
    <col min="3842" max="3842" width="29.85546875" style="86" customWidth="1"/>
    <col min="3843" max="3843" width="17.140625" style="86" customWidth="1"/>
    <col min="3844" max="3844" width="14.28515625" style="86" customWidth="1"/>
    <col min="3845" max="3845" width="13.85546875" style="86" customWidth="1"/>
    <col min="3846" max="3846" width="13.7109375" style="86" customWidth="1"/>
    <col min="3847" max="3847" width="14.28515625" style="86" customWidth="1"/>
    <col min="3848" max="4096" width="9.140625" style="86"/>
    <col min="4097" max="4097" width="6.85546875" style="86" customWidth="1"/>
    <col min="4098" max="4098" width="29.85546875" style="86" customWidth="1"/>
    <col min="4099" max="4099" width="17.140625" style="86" customWidth="1"/>
    <col min="4100" max="4100" width="14.28515625" style="86" customWidth="1"/>
    <col min="4101" max="4101" width="13.85546875" style="86" customWidth="1"/>
    <col min="4102" max="4102" width="13.7109375" style="86" customWidth="1"/>
    <col min="4103" max="4103" width="14.28515625" style="86" customWidth="1"/>
    <col min="4104" max="4352" width="9.140625" style="86"/>
    <col min="4353" max="4353" width="6.85546875" style="86" customWidth="1"/>
    <col min="4354" max="4354" width="29.85546875" style="86" customWidth="1"/>
    <col min="4355" max="4355" width="17.140625" style="86" customWidth="1"/>
    <col min="4356" max="4356" width="14.28515625" style="86" customWidth="1"/>
    <col min="4357" max="4357" width="13.85546875" style="86" customWidth="1"/>
    <col min="4358" max="4358" width="13.7109375" style="86" customWidth="1"/>
    <col min="4359" max="4359" width="14.28515625" style="86" customWidth="1"/>
    <col min="4360" max="4608" width="9.140625" style="86"/>
    <col min="4609" max="4609" width="6.85546875" style="86" customWidth="1"/>
    <col min="4610" max="4610" width="29.85546875" style="86" customWidth="1"/>
    <col min="4611" max="4611" width="17.140625" style="86" customWidth="1"/>
    <col min="4612" max="4612" width="14.28515625" style="86" customWidth="1"/>
    <col min="4613" max="4613" width="13.85546875" style="86" customWidth="1"/>
    <col min="4614" max="4614" width="13.7109375" style="86" customWidth="1"/>
    <col min="4615" max="4615" width="14.28515625" style="86" customWidth="1"/>
    <col min="4616" max="4864" width="9.140625" style="86"/>
    <col min="4865" max="4865" width="6.85546875" style="86" customWidth="1"/>
    <col min="4866" max="4866" width="29.85546875" style="86" customWidth="1"/>
    <col min="4867" max="4867" width="17.140625" style="86" customWidth="1"/>
    <col min="4868" max="4868" width="14.28515625" style="86" customWidth="1"/>
    <col min="4869" max="4869" width="13.85546875" style="86" customWidth="1"/>
    <col min="4870" max="4870" width="13.7109375" style="86" customWidth="1"/>
    <col min="4871" max="4871" width="14.28515625" style="86" customWidth="1"/>
    <col min="4872" max="5120" width="9.140625" style="86"/>
    <col min="5121" max="5121" width="6.85546875" style="86" customWidth="1"/>
    <col min="5122" max="5122" width="29.85546875" style="86" customWidth="1"/>
    <col min="5123" max="5123" width="17.140625" style="86" customWidth="1"/>
    <col min="5124" max="5124" width="14.28515625" style="86" customWidth="1"/>
    <col min="5125" max="5125" width="13.85546875" style="86" customWidth="1"/>
    <col min="5126" max="5126" width="13.7109375" style="86" customWidth="1"/>
    <col min="5127" max="5127" width="14.28515625" style="86" customWidth="1"/>
    <col min="5128" max="5376" width="9.140625" style="86"/>
    <col min="5377" max="5377" width="6.85546875" style="86" customWidth="1"/>
    <col min="5378" max="5378" width="29.85546875" style="86" customWidth="1"/>
    <col min="5379" max="5379" width="17.140625" style="86" customWidth="1"/>
    <col min="5380" max="5380" width="14.28515625" style="86" customWidth="1"/>
    <col min="5381" max="5381" width="13.85546875" style="86" customWidth="1"/>
    <col min="5382" max="5382" width="13.7109375" style="86" customWidth="1"/>
    <col min="5383" max="5383" width="14.28515625" style="86" customWidth="1"/>
    <col min="5384" max="5632" width="9.140625" style="86"/>
    <col min="5633" max="5633" width="6.85546875" style="86" customWidth="1"/>
    <col min="5634" max="5634" width="29.85546875" style="86" customWidth="1"/>
    <col min="5635" max="5635" width="17.140625" style="86" customWidth="1"/>
    <col min="5636" max="5636" width="14.28515625" style="86" customWidth="1"/>
    <col min="5637" max="5637" width="13.85546875" style="86" customWidth="1"/>
    <col min="5638" max="5638" width="13.7109375" style="86" customWidth="1"/>
    <col min="5639" max="5639" width="14.28515625" style="86" customWidth="1"/>
    <col min="5640" max="5888" width="9.140625" style="86"/>
    <col min="5889" max="5889" width="6.85546875" style="86" customWidth="1"/>
    <col min="5890" max="5890" width="29.85546875" style="86" customWidth="1"/>
    <col min="5891" max="5891" width="17.140625" style="86" customWidth="1"/>
    <col min="5892" max="5892" width="14.28515625" style="86" customWidth="1"/>
    <col min="5893" max="5893" width="13.85546875" style="86" customWidth="1"/>
    <col min="5894" max="5894" width="13.7109375" style="86" customWidth="1"/>
    <col min="5895" max="5895" width="14.28515625" style="86" customWidth="1"/>
    <col min="5896" max="6144" width="9.140625" style="86"/>
    <col min="6145" max="6145" width="6.85546875" style="86" customWidth="1"/>
    <col min="6146" max="6146" width="29.85546875" style="86" customWidth="1"/>
    <col min="6147" max="6147" width="17.140625" style="86" customWidth="1"/>
    <col min="6148" max="6148" width="14.28515625" style="86" customWidth="1"/>
    <col min="6149" max="6149" width="13.85546875" style="86" customWidth="1"/>
    <col min="6150" max="6150" width="13.7109375" style="86" customWidth="1"/>
    <col min="6151" max="6151" width="14.28515625" style="86" customWidth="1"/>
    <col min="6152" max="6400" width="9.140625" style="86"/>
    <col min="6401" max="6401" width="6.85546875" style="86" customWidth="1"/>
    <col min="6402" max="6402" width="29.85546875" style="86" customWidth="1"/>
    <col min="6403" max="6403" width="17.140625" style="86" customWidth="1"/>
    <col min="6404" max="6404" width="14.28515625" style="86" customWidth="1"/>
    <col min="6405" max="6405" width="13.85546875" style="86" customWidth="1"/>
    <col min="6406" max="6406" width="13.7109375" style="86" customWidth="1"/>
    <col min="6407" max="6407" width="14.28515625" style="86" customWidth="1"/>
    <col min="6408" max="6656" width="9.140625" style="86"/>
    <col min="6657" max="6657" width="6.85546875" style="86" customWidth="1"/>
    <col min="6658" max="6658" width="29.85546875" style="86" customWidth="1"/>
    <col min="6659" max="6659" width="17.140625" style="86" customWidth="1"/>
    <col min="6660" max="6660" width="14.28515625" style="86" customWidth="1"/>
    <col min="6661" max="6661" width="13.85546875" style="86" customWidth="1"/>
    <col min="6662" max="6662" width="13.7109375" style="86" customWidth="1"/>
    <col min="6663" max="6663" width="14.28515625" style="86" customWidth="1"/>
    <col min="6664" max="6912" width="9.140625" style="86"/>
    <col min="6913" max="6913" width="6.85546875" style="86" customWidth="1"/>
    <col min="6914" max="6914" width="29.85546875" style="86" customWidth="1"/>
    <col min="6915" max="6915" width="17.140625" style="86" customWidth="1"/>
    <col min="6916" max="6916" width="14.28515625" style="86" customWidth="1"/>
    <col min="6917" max="6917" width="13.85546875" style="86" customWidth="1"/>
    <col min="6918" max="6918" width="13.7109375" style="86" customWidth="1"/>
    <col min="6919" max="6919" width="14.28515625" style="86" customWidth="1"/>
    <col min="6920" max="7168" width="9.140625" style="86"/>
    <col min="7169" max="7169" width="6.85546875" style="86" customWidth="1"/>
    <col min="7170" max="7170" width="29.85546875" style="86" customWidth="1"/>
    <col min="7171" max="7171" width="17.140625" style="86" customWidth="1"/>
    <col min="7172" max="7172" width="14.28515625" style="86" customWidth="1"/>
    <col min="7173" max="7173" width="13.85546875" style="86" customWidth="1"/>
    <col min="7174" max="7174" width="13.7109375" style="86" customWidth="1"/>
    <col min="7175" max="7175" width="14.28515625" style="86" customWidth="1"/>
    <col min="7176" max="7424" width="9.140625" style="86"/>
    <col min="7425" max="7425" width="6.85546875" style="86" customWidth="1"/>
    <col min="7426" max="7426" width="29.85546875" style="86" customWidth="1"/>
    <col min="7427" max="7427" width="17.140625" style="86" customWidth="1"/>
    <col min="7428" max="7428" width="14.28515625" style="86" customWidth="1"/>
    <col min="7429" max="7429" width="13.85546875" style="86" customWidth="1"/>
    <col min="7430" max="7430" width="13.7109375" style="86" customWidth="1"/>
    <col min="7431" max="7431" width="14.28515625" style="86" customWidth="1"/>
    <col min="7432" max="7680" width="9.140625" style="86"/>
    <col min="7681" max="7681" width="6.85546875" style="86" customWidth="1"/>
    <col min="7682" max="7682" width="29.85546875" style="86" customWidth="1"/>
    <col min="7683" max="7683" width="17.140625" style="86" customWidth="1"/>
    <col min="7684" max="7684" width="14.28515625" style="86" customWidth="1"/>
    <col min="7685" max="7685" width="13.85546875" style="86" customWidth="1"/>
    <col min="7686" max="7686" width="13.7109375" style="86" customWidth="1"/>
    <col min="7687" max="7687" width="14.28515625" style="86" customWidth="1"/>
    <col min="7688" max="7936" width="9.140625" style="86"/>
    <col min="7937" max="7937" width="6.85546875" style="86" customWidth="1"/>
    <col min="7938" max="7938" width="29.85546875" style="86" customWidth="1"/>
    <col min="7939" max="7939" width="17.140625" style="86" customWidth="1"/>
    <col min="7940" max="7940" width="14.28515625" style="86" customWidth="1"/>
    <col min="7941" max="7941" width="13.85546875" style="86" customWidth="1"/>
    <col min="7942" max="7942" width="13.7109375" style="86" customWidth="1"/>
    <col min="7943" max="7943" width="14.28515625" style="86" customWidth="1"/>
    <col min="7944" max="8192" width="9.140625" style="86"/>
    <col min="8193" max="8193" width="6.85546875" style="86" customWidth="1"/>
    <col min="8194" max="8194" width="29.85546875" style="86" customWidth="1"/>
    <col min="8195" max="8195" width="17.140625" style="86" customWidth="1"/>
    <col min="8196" max="8196" width="14.28515625" style="86" customWidth="1"/>
    <col min="8197" max="8197" width="13.85546875" style="86" customWidth="1"/>
    <col min="8198" max="8198" width="13.7109375" style="86" customWidth="1"/>
    <col min="8199" max="8199" width="14.28515625" style="86" customWidth="1"/>
    <col min="8200" max="8448" width="9.140625" style="86"/>
    <col min="8449" max="8449" width="6.85546875" style="86" customWidth="1"/>
    <col min="8450" max="8450" width="29.85546875" style="86" customWidth="1"/>
    <col min="8451" max="8451" width="17.140625" style="86" customWidth="1"/>
    <col min="8452" max="8452" width="14.28515625" style="86" customWidth="1"/>
    <col min="8453" max="8453" width="13.85546875" style="86" customWidth="1"/>
    <col min="8454" max="8454" width="13.7109375" style="86" customWidth="1"/>
    <col min="8455" max="8455" width="14.28515625" style="86" customWidth="1"/>
    <col min="8456" max="8704" width="9.140625" style="86"/>
    <col min="8705" max="8705" width="6.85546875" style="86" customWidth="1"/>
    <col min="8706" max="8706" width="29.85546875" style="86" customWidth="1"/>
    <col min="8707" max="8707" width="17.140625" style="86" customWidth="1"/>
    <col min="8708" max="8708" width="14.28515625" style="86" customWidth="1"/>
    <col min="8709" max="8709" width="13.85546875" style="86" customWidth="1"/>
    <col min="8710" max="8710" width="13.7109375" style="86" customWidth="1"/>
    <col min="8711" max="8711" width="14.28515625" style="86" customWidth="1"/>
    <col min="8712" max="8960" width="9.140625" style="86"/>
    <col min="8961" max="8961" width="6.85546875" style="86" customWidth="1"/>
    <col min="8962" max="8962" width="29.85546875" style="86" customWidth="1"/>
    <col min="8963" max="8963" width="17.140625" style="86" customWidth="1"/>
    <col min="8964" max="8964" width="14.28515625" style="86" customWidth="1"/>
    <col min="8965" max="8965" width="13.85546875" style="86" customWidth="1"/>
    <col min="8966" max="8966" width="13.7109375" style="86" customWidth="1"/>
    <col min="8967" max="8967" width="14.28515625" style="86" customWidth="1"/>
    <col min="8968" max="9216" width="9.140625" style="86"/>
    <col min="9217" max="9217" width="6.85546875" style="86" customWidth="1"/>
    <col min="9218" max="9218" width="29.85546875" style="86" customWidth="1"/>
    <col min="9219" max="9219" width="17.140625" style="86" customWidth="1"/>
    <col min="9220" max="9220" width="14.28515625" style="86" customWidth="1"/>
    <col min="9221" max="9221" width="13.85546875" style="86" customWidth="1"/>
    <col min="9222" max="9222" width="13.7109375" style="86" customWidth="1"/>
    <col min="9223" max="9223" width="14.28515625" style="86" customWidth="1"/>
    <col min="9224" max="9472" width="9.140625" style="86"/>
    <col min="9473" max="9473" width="6.85546875" style="86" customWidth="1"/>
    <col min="9474" max="9474" width="29.85546875" style="86" customWidth="1"/>
    <col min="9475" max="9475" width="17.140625" style="86" customWidth="1"/>
    <col min="9476" max="9476" width="14.28515625" style="86" customWidth="1"/>
    <col min="9477" max="9477" width="13.85546875" style="86" customWidth="1"/>
    <col min="9478" max="9478" width="13.7109375" style="86" customWidth="1"/>
    <col min="9479" max="9479" width="14.28515625" style="86" customWidth="1"/>
    <col min="9480" max="9728" width="9.140625" style="86"/>
    <col min="9729" max="9729" width="6.85546875" style="86" customWidth="1"/>
    <col min="9730" max="9730" width="29.85546875" style="86" customWidth="1"/>
    <col min="9731" max="9731" width="17.140625" style="86" customWidth="1"/>
    <col min="9732" max="9732" width="14.28515625" style="86" customWidth="1"/>
    <col min="9733" max="9733" width="13.85546875" style="86" customWidth="1"/>
    <col min="9734" max="9734" width="13.7109375" style="86" customWidth="1"/>
    <col min="9735" max="9735" width="14.28515625" style="86" customWidth="1"/>
    <col min="9736" max="9984" width="9.140625" style="86"/>
    <col min="9985" max="9985" width="6.85546875" style="86" customWidth="1"/>
    <col min="9986" max="9986" width="29.85546875" style="86" customWidth="1"/>
    <col min="9987" max="9987" width="17.140625" style="86" customWidth="1"/>
    <col min="9988" max="9988" width="14.28515625" style="86" customWidth="1"/>
    <col min="9989" max="9989" width="13.85546875" style="86" customWidth="1"/>
    <col min="9990" max="9990" width="13.7109375" style="86" customWidth="1"/>
    <col min="9991" max="9991" width="14.28515625" style="86" customWidth="1"/>
    <col min="9992" max="10240" width="9.140625" style="86"/>
    <col min="10241" max="10241" width="6.85546875" style="86" customWidth="1"/>
    <col min="10242" max="10242" width="29.85546875" style="86" customWidth="1"/>
    <col min="10243" max="10243" width="17.140625" style="86" customWidth="1"/>
    <col min="10244" max="10244" width="14.28515625" style="86" customWidth="1"/>
    <col min="10245" max="10245" width="13.85546875" style="86" customWidth="1"/>
    <col min="10246" max="10246" width="13.7109375" style="86" customWidth="1"/>
    <col min="10247" max="10247" width="14.28515625" style="86" customWidth="1"/>
    <col min="10248" max="10496" width="9.140625" style="86"/>
    <col min="10497" max="10497" width="6.85546875" style="86" customWidth="1"/>
    <col min="10498" max="10498" width="29.85546875" style="86" customWidth="1"/>
    <col min="10499" max="10499" width="17.140625" style="86" customWidth="1"/>
    <col min="10500" max="10500" width="14.28515625" style="86" customWidth="1"/>
    <col min="10501" max="10501" width="13.85546875" style="86" customWidth="1"/>
    <col min="10502" max="10502" width="13.7109375" style="86" customWidth="1"/>
    <col min="10503" max="10503" width="14.28515625" style="86" customWidth="1"/>
    <col min="10504" max="10752" width="9.140625" style="86"/>
    <col min="10753" max="10753" width="6.85546875" style="86" customWidth="1"/>
    <col min="10754" max="10754" width="29.85546875" style="86" customWidth="1"/>
    <col min="10755" max="10755" width="17.140625" style="86" customWidth="1"/>
    <col min="10756" max="10756" width="14.28515625" style="86" customWidth="1"/>
    <col min="10757" max="10757" width="13.85546875" style="86" customWidth="1"/>
    <col min="10758" max="10758" width="13.7109375" style="86" customWidth="1"/>
    <col min="10759" max="10759" width="14.28515625" style="86" customWidth="1"/>
    <col min="10760" max="11008" width="9.140625" style="86"/>
    <col min="11009" max="11009" width="6.85546875" style="86" customWidth="1"/>
    <col min="11010" max="11010" width="29.85546875" style="86" customWidth="1"/>
    <col min="11011" max="11011" width="17.140625" style="86" customWidth="1"/>
    <col min="11012" max="11012" width="14.28515625" style="86" customWidth="1"/>
    <col min="11013" max="11013" width="13.85546875" style="86" customWidth="1"/>
    <col min="11014" max="11014" width="13.7109375" style="86" customWidth="1"/>
    <col min="11015" max="11015" width="14.28515625" style="86" customWidth="1"/>
    <col min="11016" max="11264" width="9.140625" style="86"/>
    <col min="11265" max="11265" width="6.85546875" style="86" customWidth="1"/>
    <col min="11266" max="11266" width="29.85546875" style="86" customWidth="1"/>
    <col min="11267" max="11267" width="17.140625" style="86" customWidth="1"/>
    <col min="11268" max="11268" width="14.28515625" style="86" customWidth="1"/>
    <col min="11269" max="11269" width="13.85546875" style="86" customWidth="1"/>
    <col min="11270" max="11270" width="13.7109375" style="86" customWidth="1"/>
    <col min="11271" max="11271" width="14.28515625" style="86" customWidth="1"/>
    <col min="11272" max="11520" width="9.140625" style="86"/>
    <col min="11521" max="11521" width="6.85546875" style="86" customWidth="1"/>
    <col min="11522" max="11522" width="29.85546875" style="86" customWidth="1"/>
    <col min="11523" max="11523" width="17.140625" style="86" customWidth="1"/>
    <col min="11524" max="11524" width="14.28515625" style="86" customWidth="1"/>
    <col min="11525" max="11525" width="13.85546875" style="86" customWidth="1"/>
    <col min="11526" max="11526" width="13.7109375" style="86" customWidth="1"/>
    <col min="11527" max="11527" width="14.28515625" style="86" customWidth="1"/>
    <col min="11528" max="11776" width="9.140625" style="86"/>
    <col min="11777" max="11777" width="6.85546875" style="86" customWidth="1"/>
    <col min="11778" max="11778" width="29.85546875" style="86" customWidth="1"/>
    <col min="11779" max="11779" width="17.140625" style="86" customWidth="1"/>
    <col min="11780" max="11780" width="14.28515625" style="86" customWidth="1"/>
    <col min="11781" max="11781" width="13.85546875" style="86" customWidth="1"/>
    <col min="11782" max="11782" width="13.7109375" style="86" customWidth="1"/>
    <col min="11783" max="11783" width="14.28515625" style="86" customWidth="1"/>
    <col min="11784" max="12032" width="9.140625" style="86"/>
    <col min="12033" max="12033" width="6.85546875" style="86" customWidth="1"/>
    <col min="12034" max="12034" width="29.85546875" style="86" customWidth="1"/>
    <col min="12035" max="12035" width="17.140625" style="86" customWidth="1"/>
    <col min="12036" max="12036" width="14.28515625" style="86" customWidth="1"/>
    <col min="12037" max="12037" width="13.85546875" style="86" customWidth="1"/>
    <col min="12038" max="12038" width="13.7109375" style="86" customWidth="1"/>
    <col min="12039" max="12039" width="14.28515625" style="86" customWidth="1"/>
    <col min="12040" max="12288" width="9.140625" style="86"/>
    <col min="12289" max="12289" width="6.85546875" style="86" customWidth="1"/>
    <col min="12290" max="12290" width="29.85546875" style="86" customWidth="1"/>
    <col min="12291" max="12291" width="17.140625" style="86" customWidth="1"/>
    <col min="12292" max="12292" width="14.28515625" style="86" customWidth="1"/>
    <col min="12293" max="12293" width="13.85546875" style="86" customWidth="1"/>
    <col min="12294" max="12294" width="13.7109375" style="86" customWidth="1"/>
    <col min="12295" max="12295" width="14.28515625" style="86" customWidth="1"/>
    <col min="12296" max="12544" width="9.140625" style="86"/>
    <col min="12545" max="12545" width="6.85546875" style="86" customWidth="1"/>
    <col min="12546" max="12546" width="29.85546875" style="86" customWidth="1"/>
    <col min="12547" max="12547" width="17.140625" style="86" customWidth="1"/>
    <col min="12548" max="12548" width="14.28515625" style="86" customWidth="1"/>
    <col min="12549" max="12549" width="13.85546875" style="86" customWidth="1"/>
    <col min="12550" max="12550" width="13.7109375" style="86" customWidth="1"/>
    <col min="12551" max="12551" width="14.28515625" style="86" customWidth="1"/>
    <col min="12552" max="12800" width="9.140625" style="86"/>
    <col min="12801" max="12801" width="6.85546875" style="86" customWidth="1"/>
    <col min="12802" max="12802" width="29.85546875" style="86" customWidth="1"/>
    <col min="12803" max="12803" width="17.140625" style="86" customWidth="1"/>
    <col min="12804" max="12804" width="14.28515625" style="86" customWidth="1"/>
    <col min="12805" max="12805" width="13.85546875" style="86" customWidth="1"/>
    <col min="12806" max="12806" width="13.7109375" style="86" customWidth="1"/>
    <col min="12807" max="12807" width="14.28515625" style="86" customWidth="1"/>
    <col min="12808" max="13056" width="9.140625" style="86"/>
    <col min="13057" max="13057" width="6.85546875" style="86" customWidth="1"/>
    <col min="13058" max="13058" width="29.85546875" style="86" customWidth="1"/>
    <col min="13059" max="13059" width="17.140625" style="86" customWidth="1"/>
    <col min="13060" max="13060" width="14.28515625" style="86" customWidth="1"/>
    <col min="13061" max="13061" width="13.85546875" style="86" customWidth="1"/>
    <col min="13062" max="13062" width="13.7109375" style="86" customWidth="1"/>
    <col min="13063" max="13063" width="14.28515625" style="86" customWidth="1"/>
    <col min="13064" max="13312" width="9.140625" style="86"/>
    <col min="13313" max="13313" width="6.85546875" style="86" customWidth="1"/>
    <col min="13314" max="13314" width="29.85546875" style="86" customWidth="1"/>
    <col min="13315" max="13315" width="17.140625" style="86" customWidth="1"/>
    <col min="13316" max="13316" width="14.28515625" style="86" customWidth="1"/>
    <col min="13317" max="13317" width="13.85546875" style="86" customWidth="1"/>
    <col min="13318" max="13318" width="13.7109375" style="86" customWidth="1"/>
    <col min="13319" max="13319" width="14.28515625" style="86" customWidth="1"/>
    <col min="13320" max="13568" width="9.140625" style="86"/>
    <col min="13569" max="13569" width="6.85546875" style="86" customWidth="1"/>
    <col min="13570" max="13570" width="29.85546875" style="86" customWidth="1"/>
    <col min="13571" max="13571" width="17.140625" style="86" customWidth="1"/>
    <col min="13572" max="13572" width="14.28515625" style="86" customWidth="1"/>
    <col min="13573" max="13573" width="13.85546875" style="86" customWidth="1"/>
    <col min="13574" max="13574" width="13.7109375" style="86" customWidth="1"/>
    <col min="13575" max="13575" width="14.28515625" style="86" customWidth="1"/>
    <col min="13576" max="13824" width="9.140625" style="86"/>
    <col min="13825" max="13825" width="6.85546875" style="86" customWidth="1"/>
    <col min="13826" max="13826" width="29.85546875" style="86" customWidth="1"/>
    <col min="13827" max="13827" width="17.140625" style="86" customWidth="1"/>
    <col min="13828" max="13828" width="14.28515625" style="86" customWidth="1"/>
    <col min="13829" max="13829" width="13.85546875" style="86" customWidth="1"/>
    <col min="13830" max="13830" width="13.7109375" style="86" customWidth="1"/>
    <col min="13831" max="13831" width="14.28515625" style="86" customWidth="1"/>
    <col min="13832" max="14080" width="9.140625" style="86"/>
    <col min="14081" max="14081" width="6.85546875" style="86" customWidth="1"/>
    <col min="14082" max="14082" width="29.85546875" style="86" customWidth="1"/>
    <col min="14083" max="14083" width="17.140625" style="86" customWidth="1"/>
    <col min="14084" max="14084" width="14.28515625" style="86" customWidth="1"/>
    <col min="14085" max="14085" width="13.85546875" style="86" customWidth="1"/>
    <col min="14086" max="14086" width="13.7109375" style="86" customWidth="1"/>
    <col min="14087" max="14087" width="14.28515625" style="86" customWidth="1"/>
    <col min="14088" max="14336" width="9.140625" style="86"/>
    <col min="14337" max="14337" width="6.85546875" style="86" customWidth="1"/>
    <col min="14338" max="14338" width="29.85546875" style="86" customWidth="1"/>
    <col min="14339" max="14339" width="17.140625" style="86" customWidth="1"/>
    <col min="14340" max="14340" width="14.28515625" style="86" customWidth="1"/>
    <col min="14341" max="14341" width="13.85546875" style="86" customWidth="1"/>
    <col min="14342" max="14342" width="13.7109375" style="86" customWidth="1"/>
    <col min="14343" max="14343" width="14.28515625" style="86" customWidth="1"/>
    <col min="14344" max="14592" width="9.140625" style="86"/>
    <col min="14593" max="14593" width="6.85546875" style="86" customWidth="1"/>
    <col min="14594" max="14594" width="29.85546875" style="86" customWidth="1"/>
    <col min="14595" max="14595" width="17.140625" style="86" customWidth="1"/>
    <col min="14596" max="14596" width="14.28515625" style="86" customWidth="1"/>
    <col min="14597" max="14597" width="13.85546875" style="86" customWidth="1"/>
    <col min="14598" max="14598" width="13.7109375" style="86" customWidth="1"/>
    <col min="14599" max="14599" width="14.28515625" style="86" customWidth="1"/>
    <col min="14600" max="14848" width="9.140625" style="86"/>
    <col min="14849" max="14849" width="6.85546875" style="86" customWidth="1"/>
    <col min="14850" max="14850" width="29.85546875" style="86" customWidth="1"/>
    <col min="14851" max="14851" width="17.140625" style="86" customWidth="1"/>
    <col min="14852" max="14852" width="14.28515625" style="86" customWidth="1"/>
    <col min="14853" max="14853" width="13.85546875" style="86" customWidth="1"/>
    <col min="14854" max="14854" width="13.7109375" style="86" customWidth="1"/>
    <col min="14855" max="14855" width="14.28515625" style="86" customWidth="1"/>
    <col min="14856" max="15104" width="9.140625" style="86"/>
    <col min="15105" max="15105" width="6.85546875" style="86" customWidth="1"/>
    <col min="15106" max="15106" width="29.85546875" style="86" customWidth="1"/>
    <col min="15107" max="15107" width="17.140625" style="86" customWidth="1"/>
    <col min="15108" max="15108" width="14.28515625" style="86" customWidth="1"/>
    <col min="15109" max="15109" width="13.85546875" style="86" customWidth="1"/>
    <col min="15110" max="15110" width="13.7109375" style="86" customWidth="1"/>
    <col min="15111" max="15111" width="14.28515625" style="86" customWidth="1"/>
    <col min="15112" max="15360" width="9.140625" style="86"/>
    <col min="15361" max="15361" width="6.85546875" style="86" customWidth="1"/>
    <col min="15362" max="15362" width="29.85546875" style="86" customWidth="1"/>
    <col min="15363" max="15363" width="17.140625" style="86" customWidth="1"/>
    <col min="15364" max="15364" width="14.28515625" style="86" customWidth="1"/>
    <col min="15365" max="15365" width="13.85546875" style="86" customWidth="1"/>
    <col min="15366" max="15366" width="13.7109375" style="86" customWidth="1"/>
    <col min="15367" max="15367" width="14.28515625" style="86" customWidth="1"/>
    <col min="15368" max="15616" width="9.140625" style="86"/>
    <col min="15617" max="15617" width="6.85546875" style="86" customWidth="1"/>
    <col min="15618" max="15618" width="29.85546875" style="86" customWidth="1"/>
    <col min="15619" max="15619" width="17.140625" style="86" customWidth="1"/>
    <col min="15620" max="15620" width="14.28515625" style="86" customWidth="1"/>
    <col min="15621" max="15621" width="13.85546875" style="86" customWidth="1"/>
    <col min="15622" max="15622" width="13.7109375" style="86" customWidth="1"/>
    <col min="15623" max="15623" width="14.28515625" style="86" customWidth="1"/>
    <col min="15624" max="15872" width="9.140625" style="86"/>
    <col min="15873" max="15873" width="6.85546875" style="86" customWidth="1"/>
    <col min="15874" max="15874" width="29.85546875" style="86" customWidth="1"/>
    <col min="15875" max="15875" width="17.140625" style="86" customWidth="1"/>
    <col min="15876" max="15876" width="14.28515625" style="86" customWidth="1"/>
    <col min="15877" max="15877" width="13.85546875" style="86" customWidth="1"/>
    <col min="15878" max="15878" width="13.7109375" style="86" customWidth="1"/>
    <col min="15879" max="15879" width="14.28515625" style="86" customWidth="1"/>
    <col min="15880" max="16128" width="9.140625" style="86"/>
    <col min="16129" max="16129" width="6.85546875" style="86" customWidth="1"/>
    <col min="16130" max="16130" width="29.85546875" style="86" customWidth="1"/>
    <col min="16131" max="16131" width="17.140625" style="86" customWidth="1"/>
    <col min="16132" max="16132" width="14.28515625" style="86" customWidth="1"/>
    <col min="16133" max="16133" width="13.85546875" style="86" customWidth="1"/>
    <col min="16134" max="16134" width="13.7109375" style="86" customWidth="1"/>
    <col min="16135" max="16135" width="14.28515625" style="86" customWidth="1"/>
    <col min="16136" max="16384" width="9.140625" style="86"/>
  </cols>
  <sheetData>
    <row r="1" spans="1:7" s="135" customFormat="1" ht="22.5" customHeight="1" x14ac:dyDescent="0.25">
      <c r="A1" s="464" t="s">
        <v>651</v>
      </c>
      <c r="B1" s="464"/>
      <c r="C1" s="357"/>
      <c r="D1" s="357"/>
      <c r="E1" s="357"/>
      <c r="F1" s="358"/>
    </row>
    <row r="2" spans="1:7" s="135" customFormat="1" ht="24" customHeight="1" x14ac:dyDescent="0.25">
      <c r="A2" s="465" t="s">
        <v>652</v>
      </c>
      <c r="B2" s="465"/>
      <c r="C2" s="465"/>
      <c r="D2" s="465"/>
      <c r="E2" s="465"/>
      <c r="F2" s="465"/>
    </row>
    <row r="3" spans="1:7" s="135" customFormat="1" ht="14.25" x14ac:dyDescent="0.25">
      <c r="A3" s="359"/>
      <c r="B3" s="360"/>
      <c r="F3" s="358"/>
    </row>
    <row r="4" spans="1:7" s="135" customFormat="1" ht="28.5" x14ac:dyDescent="0.25">
      <c r="A4" s="361" t="s">
        <v>69</v>
      </c>
      <c r="B4" s="361" t="s">
        <v>127</v>
      </c>
      <c r="C4" s="361" t="s">
        <v>653</v>
      </c>
      <c r="D4" s="362" t="s">
        <v>625</v>
      </c>
      <c r="E4" s="362" t="s">
        <v>80</v>
      </c>
      <c r="F4" s="361" t="s">
        <v>78</v>
      </c>
      <c r="G4" s="363"/>
    </row>
    <row r="5" spans="1:7" s="368" customFormat="1" ht="19.899999999999999" customHeight="1" x14ac:dyDescent="0.25">
      <c r="A5" s="364">
        <v>1</v>
      </c>
      <c r="B5" s="365" t="s">
        <v>654</v>
      </c>
      <c r="C5" s="366">
        <v>550000</v>
      </c>
      <c r="D5" s="133">
        <v>2</v>
      </c>
      <c r="E5" s="366">
        <f>C5*D5*10</f>
        <v>11000000</v>
      </c>
      <c r="F5" s="364"/>
      <c r="G5" s="367"/>
    </row>
    <row r="6" spans="1:7" s="368" customFormat="1" ht="21" customHeight="1" x14ac:dyDescent="0.25">
      <c r="A6" s="364">
        <v>2</v>
      </c>
      <c r="B6" s="365" t="s">
        <v>655</v>
      </c>
      <c r="C6" s="366">
        <v>475000</v>
      </c>
      <c r="D6" s="133">
        <v>3</v>
      </c>
      <c r="E6" s="366">
        <f>C6*D6*10</f>
        <v>14250000</v>
      </c>
      <c r="F6" s="364"/>
      <c r="G6" s="367"/>
    </row>
    <row r="7" spans="1:7" s="368" customFormat="1" ht="21.6" customHeight="1" x14ac:dyDescent="0.25">
      <c r="A7" s="364">
        <v>3</v>
      </c>
      <c r="B7" s="365" t="s">
        <v>656</v>
      </c>
      <c r="C7" s="366">
        <v>300000</v>
      </c>
      <c r="D7" s="133">
        <v>5</v>
      </c>
      <c r="E7" s="366">
        <f>C7*D7*10</f>
        <v>15000000</v>
      </c>
      <c r="F7" s="364"/>
      <c r="G7" s="367"/>
    </row>
    <row r="8" spans="1:7" s="368" customFormat="1" ht="21" customHeight="1" x14ac:dyDescent="0.25">
      <c r="A8" s="369"/>
      <c r="B8" s="466" t="s">
        <v>125</v>
      </c>
      <c r="C8" s="467"/>
      <c r="D8" s="370"/>
      <c r="E8" s="371">
        <f>SUM(E5:E7)</f>
        <v>40250000</v>
      </c>
      <c r="F8" s="370"/>
      <c r="G8" s="367"/>
    </row>
    <row r="9" spans="1:7" s="135" customFormat="1" x14ac:dyDescent="0.25"/>
    <row r="10" spans="1:7" s="135" customFormat="1" ht="18.75" customHeight="1" x14ac:dyDescent="0.25">
      <c r="B10" s="468" t="s">
        <v>657</v>
      </c>
      <c r="C10" s="468"/>
      <c r="D10" s="468"/>
      <c r="E10" s="468"/>
      <c r="F10" s="468"/>
    </row>
    <row r="11" spans="1:7" s="135" customFormat="1" x14ac:dyDescent="0.25"/>
    <row r="12" spans="1:7" s="135" customFormat="1" x14ac:dyDescent="0.25"/>
  </sheetData>
  <mergeCells count="4">
    <mergeCell ref="A1:B1"/>
    <mergeCell ref="A2:F2"/>
    <mergeCell ref="B8:C8"/>
    <mergeCell ref="B10:F10"/>
  </mergeCells>
  <pageMargins left="0.6" right="0.1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NỘI DUNG</vt:lpstr>
      <vt:lpstr>PL1 Tai lieu</vt:lpstr>
      <vt:lpstr>PL2.Lương GV</vt:lpstr>
      <vt:lpstr>PL3. Ngoai ngữ</vt:lpstr>
      <vt:lpstr>PL4.Vật tư</vt:lpstr>
      <vt:lpstr>PL5.Điện nước</vt:lpstr>
      <vt:lpstr>PL6- Sua chua TS</vt:lpstr>
      <vt:lpstr>PL7.Quản lý</vt:lpstr>
      <vt:lpstr>PL8.Học bổng</vt:lpstr>
      <vt:lpstr>'PL4.Vật tư'!Print_Area</vt:lpstr>
      <vt:lpstr>'PL5.Điện nước'!Print_Area</vt:lpstr>
      <vt:lpstr>'PL6- Sua chua TS'!Print_Area</vt:lpstr>
      <vt:lpstr>'PL1 Tai lieu'!Print_Titles</vt:lpstr>
      <vt:lpstr>'PL4.Vật tư'!Print_Titles</vt:lpstr>
      <vt:lpstr>'PL5.Điện nước'!Print_Titles</vt:lpstr>
      <vt:lpstr>'PL6- Sua chua TS'!Print_Titles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VANBAO</dc:creator>
  <cp:lastModifiedBy>HD King</cp:lastModifiedBy>
  <cp:lastPrinted>2020-03-18T08:12:51Z</cp:lastPrinted>
  <dcterms:created xsi:type="dcterms:W3CDTF">2020-03-16T06:34:44Z</dcterms:created>
  <dcterms:modified xsi:type="dcterms:W3CDTF">2020-03-18T09:02:30Z</dcterms:modified>
</cp:coreProperties>
</file>